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045" windowWidth="11970" windowHeight="3105" tabRatio="864"/>
  </bookViews>
  <sheets>
    <sheet name="MENU" sheetId="12" r:id="rId1"/>
    <sheet name="ΜΙΣΘΩΤΟΙ" sheetId="10" state="hidden" r:id="rId2"/>
    <sheet name="ΕΠΑΓΓΕΛΜ" sheetId="11" state="hidden" r:id="rId3"/>
    <sheet name="ΑΚΙΝΗΤΑ" sheetId="13" state="hidden" r:id="rId4"/>
    <sheet name="ΑΠΟΔΕΙΞΕΙΣ" sheetId="16" state="hidden" r:id="rId5"/>
    <sheet name="ΑΛΛΗΛΕΓΓΥΗ" sheetId="14" state="hidden" r:id="rId6"/>
    <sheet name="ΕΤΑΙΡΕΙΕΣ" sheetId="15" state="hidden" r:id="rId7"/>
  </sheets>
  <externalReferences>
    <externalReference r:id="rId8"/>
  </externalReferences>
  <definedNames>
    <definedName name="KAT">[1]house1!$K$29:$K$30</definedName>
    <definedName name="KYR">[1]house1!$K$25:$K$26</definedName>
    <definedName name="pisina">[1]pool1!$H$11:$H$12</definedName>
    <definedName name="T.Z.">[1]house1!$K$20:$K$22</definedName>
    <definedName name="ΚΥΒΙΚΑ">[1]car1!$H$11:$H$41</definedName>
  </definedNames>
  <calcPr calcId="125725"/>
</workbook>
</file>

<file path=xl/calcChain.xml><?xml version="1.0" encoding="utf-8"?>
<calcChain xmlns="http://schemas.openxmlformats.org/spreadsheetml/2006/main">
  <c r="F40" i="16"/>
  <c r="I40" s="1"/>
  <c r="J7"/>
  <c r="J9" i="10"/>
  <c r="D40" s="1"/>
  <c r="L23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J42" i="15"/>
  <c r="H37"/>
  <c r="F38" s="1"/>
  <c r="I38" s="1"/>
  <c r="F37"/>
  <c r="I37" s="1"/>
  <c r="J7"/>
  <c r="F33" s="1"/>
  <c r="I33" s="1"/>
  <c r="F37" i="10"/>
  <c r="H37"/>
  <c r="F37" i="11"/>
  <c r="F33" i="16" l="1"/>
  <c r="I33" s="1"/>
  <c r="D37" i="10"/>
  <c r="D39"/>
  <c r="D38"/>
  <c r="J14" i="15"/>
  <c r="D26" i="12" s="1"/>
  <c r="H38" i="15"/>
  <c r="H33"/>
  <c r="J7" i="14"/>
  <c r="F33" s="1"/>
  <c r="H33" s="1"/>
  <c r="H34" s="1"/>
  <c r="J42" i="13"/>
  <c r="J7"/>
  <c r="F33" s="1"/>
  <c r="J7" i="11"/>
  <c r="J7" i="10"/>
  <c r="K23"/>
  <c r="K24" s="1"/>
  <c r="J23"/>
  <c r="F33" i="11"/>
  <c r="I33" s="1"/>
  <c r="J42"/>
  <c r="H33" i="16" l="1"/>
  <c r="E41" i="10"/>
  <c r="M22"/>
  <c r="J24"/>
  <c r="M24" s="1"/>
  <c r="J25"/>
  <c r="K25"/>
  <c r="H34" i="15"/>
  <c r="F34"/>
  <c r="I34" s="1"/>
  <c r="H39"/>
  <c r="F40" s="1"/>
  <c r="I40" s="1"/>
  <c r="F39"/>
  <c r="I39" s="1"/>
  <c r="I33" i="14"/>
  <c r="F34"/>
  <c r="I34" s="1"/>
  <c r="H35"/>
  <c r="F35"/>
  <c r="I35" s="1"/>
  <c r="H33" i="11"/>
  <c r="I33" i="13"/>
  <c r="H33"/>
  <c r="M23" i="10"/>
  <c r="M25"/>
  <c r="F33"/>
  <c r="F34" i="16" l="1"/>
  <c r="I34" s="1"/>
  <c r="H34"/>
  <c r="F35" s="1"/>
  <c r="J26" i="10"/>
  <c r="K26"/>
  <c r="F35" i="15"/>
  <c r="I35" s="1"/>
  <c r="H35"/>
  <c r="F36" s="1"/>
  <c r="I36" s="1"/>
  <c r="F36" i="14"/>
  <c r="I36" s="1"/>
  <c r="H36"/>
  <c r="F34" i="11"/>
  <c r="I34" s="1"/>
  <c r="H34"/>
  <c r="I33" i="10"/>
  <c r="H33"/>
  <c r="F34" i="13"/>
  <c r="I34" s="1"/>
  <c r="H34"/>
  <c r="F35" s="1"/>
  <c r="I42" i="15" l="1"/>
  <c r="M26" i="10"/>
  <c r="H35" i="16"/>
  <c r="H36" s="1"/>
  <c r="H37" s="1"/>
  <c r="H38" s="1"/>
  <c r="F39" s="1"/>
  <c r="I35"/>
  <c r="J27" i="10"/>
  <c r="M27" s="1"/>
  <c r="K27"/>
  <c r="H37" i="14"/>
  <c r="F37"/>
  <c r="I37" s="1"/>
  <c r="H35" i="11"/>
  <c r="F36" s="1"/>
  <c r="F35"/>
  <c r="I35" s="1"/>
  <c r="I35" i="13"/>
  <c r="F34" i="10"/>
  <c r="I34" s="1"/>
  <c r="H34"/>
  <c r="F36" i="16" l="1"/>
  <c r="I36" s="1"/>
  <c r="J28" i="10"/>
  <c r="K28"/>
  <c r="F38" i="14"/>
  <c r="I38" s="1"/>
  <c r="H38"/>
  <c r="F39" s="1"/>
  <c r="I36" i="11"/>
  <c r="F35" i="10"/>
  <c r="I35" s="1"/>
  <c r="H35"/>
  <c r="F36" s="1"/>
  <c r="F36" i="13"/>
  <c r="I36" s="1"/>
  <c r="H36"/>
  <c r="F37" i="16" l="1"/>
  <c r="I37" s="1"/>
  <c r="J29" i="10"/>
  <c r="M29" s="1"/>
  <c r="K29"/>
  <c r="M28"/>
  <c r="F40" i="14"/>
  <c r="I40" s="1"/>
  <c r="I39"/>
  <c r="H37" i="11"/>
  <c r="I37"/>
  <c r="F37" i="13"/>
  <c r="I37" s="1"/>
  <c r="H37"/>
  <c r="I36" i="10"/>
  <c r="F38" i="16" l="1"/>
  <c r="I38" s="1"/>
  <c r="I39"/>
  <c r="J30" i="10"/>
  <c r="M30" s="1"/>
  <c r="K30"/>
  <c r="I42" i="14"/>
  <c r="J14" s="1"/>
  <c r="D22" i="12" s="1"/>
  <c r="F38" i="11"/>
  <c r="I38" s="1"/>
  <c r="H38"/>
  <c r="I37" i="10"/>
  <c r="F38" i="13"/>
  <c r="I38" s="1"/>
  <c r="H38"/>
  <c r="I42" i="16" l="1"/>
  <c r="K31" i="10"/>
  <c r="J31"/>
  <c r="H39" i="11"/>
  <c r="F40" s="1"/>
  <c r="I40" s="1"/>
  <c r="F39"/>
  <c r="I39" s="1"/>
  <c r="F39" i="13"/>
  <c r="I39" s="1"/>
  <c r="H39"/>
  <c r="F40" s="1"/>
  <c r="I40" s="1"/>
  <c r="F38" i="10"/>
  <c r="I38" s="1"/>
  <c r="H38"/>
  <c r="J14" i="16" l="1"/>
  <c r="J16" i="10" s="1"/>
  <c r="G16" i="12" s="1"/>
  <c r="M31" i="10"/>
  <c r="J32"/>
  <c r="K32"/>
  <c r="I42" i="11"/>
  <c r="J14" s="1"/>
  <c r="J16" s="1"/>
  <c r="E18" i="12" s="1"/>
  <c r="I42" i="13"/>
  <c r="J14" s="1"/>
  <c r="D20" i="12" s="1"/>
  <c r="H39" i="10"/>
  <c r="F40" s="1"/>
  <c r="I40" s="1"/>
  <c r="F39"/>
  <c r="I39" s="1"/>
  <c r="M32" l="1"/>
  <c r="J33"/>
  <c r="K33"/>
  <c r="D18" i="12"/>
  <c r="I42" i="10"/>
  <c r="J16" i="15"/>
  <c r="E26" i="12" s="1"/>
  <c r="M33" i="10" l="1"/>
  <c r="J34"/>
  <c r="K34"/>
  <c r="M34" l="1"/>
  <c r="J35"/>
  <c r="K35"/>
  <c r="M35" l="1"/>
  <c r="J36"/>
  <c r="K36"/>
  <c r="J37" l="1"/>
  <c r="M37" s="1"/>
  <c r="K37"/>
  <c r="M36"/>
  <c r="J38" l="1"/>
  <c r="M38" s="1"/>
  <c r="K38"/>
  <c r="J39" l="1"/>
  <c r="M39" s="1"/>
  <c r="K39"/>
  <c r="K40" l="1"/>
  <c r="J40"/>
  <c r="J41" l="1"/>
  <c r="M41" s="1"/>
  <c r="K41"/>
  <c r="M40"/>
  <c r="J42" l="1"/>
  <c r="M42" s="1"/>
  <c r="K42"/>
  <c r="J43" l="1"/>
  <c r="K43"/>
  <c r="J44" s="1"/>
  <c r="K44" l="1"/>
  <c r="L44" s="1"/>
  <c r="M44"/>
  <c r="M43"/>
  <c r="M21" s="1"/>
  <c r="E42" s="1"/>
  <c r="I43" s="1"/>
  <c r="E43" s="1"/>
  <c r="J14" s="1"/>
  <c r="D16" i="12" s="1"/>
</calcChain>
</file>

<file path=xl/sharedStrings.xml><?xml version="1.0" encoding="utf-8"?>
<sst xmlns="http://schemas.openxmlformats.org/spreadsheetml/2006/main" count="191" uniqueCount="67">
  <si>
    <t>ΜΕΙΟΝ</t>
  </si>
  <si>
    <t>ΕΙΣΑΓΩΓΗ   ΔΕΔΟΜΕΝΩΝ</t>
  </si>
  <si>
    <t>ΠΙΝΑΚΑΣ   ΚΛΙΜΑΚΙΩΝ</t>
  </si>
  <si>
    <t>Κλιμάκιο</t>
  </si>
  <si>
    <t>Ποσό  κλιμακίου</t>
  </si>
  <si>
    <t>Ποσοστό φόρου</t>
  </si>
  <si>
    <t>Αφορολόγητο</t>
  </si>
  <si>
    <t>ΥΠΟΛΟΓΙΣΜΟΙ</t>
  </si>
  <si>
    <t>1ος  Υπολογισμός</t>
  </si>
  <si>
    <t>2ος  Υπολογισμός</t>
  </si>
  <si>
    <t>3ος  Υπολογισμός</t>
  </si>
  <si>
    <t>4ος  Υπολογισμός</t>
  </si>
  <si>
    <t>5ος  Υπολογισμός</t>
  </si>
  <si>
    <t>Αναλογούν  φόρος</t>
  </si>
  <si>
    <t>Προκαταβολή προηγούμενης χρήσης</t>
  </si>
  <si>
    <t>Παρακρατούμενοι  φόροι</t>
  </si>
  <si>
    <t>6ος  Υπολογισμός</t>
  </si>
  <si>
    <t>7ος  Υπολογισμός</t>
  </si>
  <si>
    <t>Φόρος  που  αναλογεί</t>
  </si>
  <si>
    <t>Α Π Ο Τ Ε Λ Ε Σ Μ Α Τ Α</t>
  </si>
  <si>
    <t>Δώσε το ατομικό καθαρό ετήσιο εισόδημα  €</t>
  </si>
  <si>
    <t>Αποδείξεις  που  απαιτούνται</t>
  </si>
  <si>
    <t>ΑΦΟΡΟΛΟΓΗΤΟ</t>
  </si>
  <si>
    <t>Εισόδημα €</t>
  </si>
  <si>
    <t>ανά πόσα €</t>
  </si>
  <si>
    <t>8ος  Υπολογισμός</t>
  </si>
  <si>
    <t>ΣΥΝ.ΦΟΡΟΣ</t>
  </si>
  <si>
    <t>ΦΟΡΟΣ</t>
  </si>
  <si>
    <t>Ποσοστό</t>
  </si>
  <si>
    <t>Εισόδημα από</t>
  </si>
  <si>
    <t>Εισόδημα έως</t>
  </si>
  <si>
    <t>Φ ό ρ ο ς</t>
  </si>
  <si>
    <t>Φόρος - Αφορολόγητο</t>
  </si>
  <si>
    <t>Φόρος εισοδήματος Επαγγελματιών</t>
  </si>
  <si>
    <t>Δώσε το συνολικό ετήσιο εισόδημα</t>
  </si>
  <si>
    <t>Αναλογούν Φόρος</t>
  </si>
  <si>
    <t>Προκαταβολή Φόρου</t>
  </si>
  <si>
    <t>Αποδείξεις που απαιτούνται</t>
  </si>
  <si>
    <t xml:space="preserve">  Εισόδημα από ακίνητα (ενοίκια)</t>
  </si>
  <si>
    <t xml:space="preserve">  Ελεύθεροι επαγγελματίες - Ατομικές επιχειρήσεις</t>
  </si>
  <si>
    <t>δεν απαιτούνται</t>
  </si>
  <si>
    <t>καταργήθηκε</t>
  </si>
  <si>
    <t>δεν υπάρχει</t>
  </si>
  <si>
    <t>Φόρος εισοδήματος από εκμίσθωση ακινήτων</t>
  </si>
  <si>
    <t>Υπολογισμός Εισφοράς Αλληλεγγύης</t>
  </si>
  <si>
    <t>Εισφορά  αλληλεγγύης  που  αναλογεί</t>
  </si>
  <si>
    <t>Προκαταβολή  φόρου  100%</t>
  </si>
  <si>
    <t>Φόρος εισοδήματος Μισθωτών - Συνταξιούχων - Αγροτών</t>
  </si>
  <si>
    <t xml:space="preserve">  ΕΤΑΙΡΕΙΕΣ  (Ο.Ε. , Ε.Ε. , Α.Ε. , Ε.Π.Ε. , Ι.Κ.Ε.)</t>
  </si>
  <si>
    <t>Φόρος  Εταιρειών : ΟΕ - ΕΕ - ΑΕ - ΕΠΕ - ΙΚΕ</t>
  </si>
  <si>
    <t>Δώσε τα καθαρά ετήσια κέρδη  €</t>
  </si>
  <si>
    <t>Προκαταβολή  φόρου :</t>
  </si>
  <si>
    <t>Φόρος  που  αναλογεί :</t>
  </si>
  <si>
    <t>Αριθμός τέκνων</t>
  </si>
  <si>
    <t>Προστατευόμενα Τέκνα</t>
  </si>
  <si>
    <t>Σύνολο</t>
  </si>
  <si>
    <t>Αφορολόγητο παιδιών</t>
  </si>
  <si>
    <t>ΑΦΟΡΟΛΟΓΗΤΟ  πιν.Α</t>
  </si>
  <si>
    <t>Αφορολόγητο πίν.Α</t>
  </si>
  <si>
    <t>Σύνολο αφορολόγητων</t>
  </si>
  <si>
    <t xml:space="preserve">  Μισθωτοί, Συνταξιούχοι και Αγρότες</t>
  </si>
  <si>
    <t xml:space="preserve">  Εισφορά Αλληλεγγύης  (στο συνολικό εισόδημα)</t>
  </si>
  <si>
    <t>ΑΠΟΤΕΛΕΣΜΑΤΑ  Φυσικών προσώπων</t>
  </si>
  <si>
    <t>ΑΠΟΤΕΛΕΣΜΑΤΑ  Νομικών προσώπων</t>
  </si>
  <si>
    <t xml:space="preserve">              www.kdikaios.gr</t>
  </si>
  <si>
    <t>Φορολογικό έτος  :  2019</t>
  </si>
  <si>
    <t>Υπολογισμός Αποδείξεων για το αφορολόγητο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</si>
</sst>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37">
    <font>
      <sz val="10"/>
      <name val="Arial"/>
      <charset val="161"/>
    </font>
    <font>
      <sz val="10"/>
      <name val="Arial"/>
      <family val="2"/>
      <charset val="161"/>
    </font>
    <font>
      <b/>
      <sz val="12"/>
      <name val="Verdana"/>
      <family val="2"/>
    </font>
    <font>
      <b/>
      <i/>
      <sz val="14"/>
      <name val="Verdana"/>
      <family val="2"/>
    </font>
    <font>
      <b/>
      <i/>
      <sz val="12"/>
      <name val="Verdana"/>
      <family val="2"/>
    </font>
    <font>
      <b/>
      <sz val="14"/>
      <color indexed="10"/>
      <name val="Verdana"/>
      <family val="2"/>
    </font>
    <font>
      <b/>
      <sz val="10"/>
      <name val="Verdana"/>
      <family val="2"/>
    </font>
    <font>
      <b/>
      <sz val="12"/>
      <color indexed="10"/>
      <name val="Verdana Greek"/>
      <family val="2"/>
    </font>
    <font>
      <b/>
      <sz val="14"/>
      <color indexed="9"/>
      <name val="Comic Sans MS"/>
      <family val="4"/>
    </font>
    <font>
      <sz val="14"/>
      <name val="Comic Sans MS"/>
      <family val="4"/>
    </font>
    <font>
      <b/>
      <sz val="10"/>
      <color indexed="10"/>
      <name val="Verdana"/>
      <family val="2"/>
    </font>
    <font>
      <b/>
      <sz val="12"/>
      <color indexed="16"/>
      <name val="Verdana"/>
      <family val="2"/>
    </font>
    <font>
      <sz val="12"/>
      <name val="Verdana"/>
      <family val="2"/>
    </font>
    <font>
      <b/>
      <sz val="12"/>
      <name val="Verdana"/>
      <family val="2"/>
      <charset val="161"/>
    </font>
    <font>
      <sz val="10"/>
      <name val="Verdana"/>
      <family val="2"/>
      <charset val="161"/>
    </font>
    <font>
      <sz val="10"/>
      <color indexed="10"/>
      <name val="Verdana"/>
      <family val="2"/>
      <charset val="161"/>
    </font>
    <font>
      <b/>
      <sz val="12"/>
      <color indexed="10"/>
      <name val="Verdana"/>
      <family val="2"/>
      <charset val="161"/>
    </font>
    <font>
      <sz val="9"/>
      <name val="Arial"/>
      <family val="2"/>
      <charset val="161"/>
    </font>
    <font>
      <b/>
      <sz val="14"/>
      <color indexed="60"/>
      <name val="Comic Sans MS"/>
      <family val="4"/>
    </font>
    <font>
      <b/>
      <sz val="9"/>
      <color indexed="60"/>
      <name val="Comic Sans MS"/>
      <family val="4"/>
    </font>
    <font>
      <b/>
      <sz val="12"/>
      <color indexed="60"/>
      <name val="Arial"/>
      <family val="2"/>
    </font>
    <font>
      <sz val="10"/>
      <color indexed="20"/>
      <name val="Arial"/>
      <family val="2"/>
    </font>
    <font>
      <b/>
      <sz val="16"/>
      <color indexed="60"/>
      <name val="Comic Sans MS"/>
      <family val="4"/>
      <charset val="161"/>
    </font>
    <font>
      <sz val="9"/>
      <color rgb="FF002060"/>
      <name val="Arial"/>
      <family val="2"/>
      <charset val="161"/>
    </font>
    <font>
      <b/>
      <sz val="12"/>
      <color theme="3"/>
      <name val="Calibri"/>
      <family val="2"/>
      <charset val="161"/>
    </font>
    <font>
      <sz val="12"/>
      <name val="Calibri"/>
      <family val="2"/>
      <charset val="161"/>
      <scheme val="minor"/>
    </font>
    <font>
      <b/>
      <sz val="14"/>
      <color theme="3"/>
      <name val="Calibri"/>
      <family val="2"/>
      <charset val="161"/>
    </font>
    <font>
      <sz val="12"/>
      <color theme="3"/>
      <name val="Calibri"/>
      <family val="2"/>
      <charset val="161"/>
      <scheme val="minor"/>
    </font>
    <font>
      <sz val="9"/>
      <color theme="5" tint="-0.499984740745262"/>
      <name val="Arial"/>
      <family val="2"/>
      <charset val="161"/>
    </font>
    <font>
      <sz val="9"/>
      <color rgb="FFFF0000"/>
      <name val="Arial"/>
      <family val="2"/>
      <charset val="161"/>
    </font>
    <font>
      <b/>
      <sz val="20"/>
      <color indexed="18"/>
      <name val="Calibri"/>
      <family val="2"/>
      <charset val="161"/>
      <scheme val="minor"/>
    </font>
    <font>
      <sz val="10"/>
      <color theme="0"/>
      <name val="Arial"/>
      <family val="2"/>
      <charset val="161"/>
    </font>
    <font>
      <u/>
      <sz val="10"/>
      <color theme="10"/>
      <name val="Arial"/>
      <charset val="161"/>
    </font>
    <font>
      <b/>
      <sz val="12"/>
      <color rgb="FFC0000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9"/>
      <color rgb="FFC00000"/>
      <name val="Arial"/>
      <family val="2"/>
      <charset val="161"/>
    </font>
    <font>
      <sz val="10"/>
      <color rgb="FFC00000"/>
      <name val="Arial"/>
      <family val="2"/>
      <charset val="161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1" fillId="2" borderId="0" xfId="1" applyFill="1" applyAlignment="1" applyProtection="1">
      <alignment vertical="center"/>
      <protection hidden="1"/>
    </xf>
    <xf numFmtId="4" fontId="1" fillId="2" borderId="0" xfId="1" applyNumberFormat="1" applyFill="1" applyAlignment="1" applyProtection="1">
      <alignment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4" fillId="3" borderId="2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2" fillId="3" borderId="0" xfId="1" applyFont="1" applyFill="1" applyBorder="1" applyAlignment="1" applyProtection="1">
      <alignment horizontal="center" vertical="center"/>
      <protection hidden="1"/>
    </xf>
    <xf numFmtId="4" fontId="2" fillId="3" borderId="0" xfId="1" applyNumberFormat="1" applyFont="1" applyFill="1" applyBorder="1" applyAlignment="1" applyProtection="1">
      <alignment horizontal="center" vertical="center"/>
      <protection hidden="1"/>
    </xf>
    <xf numFmtId="4" fontId="2" fillId="3" borderId="2" xfId="1" applyNumberFormat="1" applyFont="1" applyFill="1" applyBorder="1" applyAlignment="1" applyProtection="1">
      <alignment horizontal="center" vertical="center"/>
      <protection hidden="1"/>
    </xf>
    <xf numFmtId="4" fontId="12" fillId="12" borderId="0" xfId="1" applyNumberFormat="1" applyFont="1" applyFill="1" applyBorder="1" applyAlignment="1" applyProtection="1">
      <alignment horizontal="center" vertical="center"/>
      <protection hidden="1"/>
    </xf>
    <xf numFmtId="1" fontId="2" fillId="12" borderId="2" xfId="1" applyNumberFormat="1" applyFont="1" applyFill="1" applyBorder="1" applyAlignment="1" applyProtection="1">
      <alignment horizontal="center" vertical="center"/>
      <protection hidden="1"/>
    </xf>
    <xf numFmtId="0" fontId="1" fillId="3" borderId="3" xfId="1" applyFill="1" applyBorder="1" applyAlignment="1" applyProtection="1">
      <alignment vertical="center"/>
      <protection hidden="1"/>
    </xf>
    <xf numFmtId="0" fontId="1" fillId="3" borderId="4" xfId="1" applyFill="1" applyBorder="1" applyAlignment="1" applyProtection="1">
      <alignment vertical="center"/>
      <protection hidden="1"/>
    </xf>
    <xf numFmtId="0" fontId="1" fillId="3" borderId="5" xfId="1" applyFill="1" applyBorder="1" applyAlignment="1" applyProtection="1">
      <alignment vertical="center"/>
      <protection hidden="1"/>
    </xf>
    <xf numFmtId="4" fontId="5" fillId="4" borderId="2" xfId="1" applyNumberFormat="1" applyFont="1" applyFill="1" applyBorder="1" applyAlignment="1" applyProtection="1">
      <alignment horizontal="center" vertical="center"/>
      <protection hidden="1"/>
    </xf>
    <xf numFmtId="4" fontId="12" fillId="4" borderId="4" xfId="1" applyNumberFormat="1" applyFont="1" applyFill="1" applyBorder="1" applyAlignment="1" applyProtection="1">
      <alignment horizontal="center" vertical="center"/>
      <protection hidden="1"/>
    </xf>
    <xf numFmtId="4" fontId="2" fillId="4" borderId="5" xfId="1" applyNumberFormat="1" applyFont="1" applyFill="1" applyBorder="1" applyAlignment="1" applyProtection="1">
      <alignment horizontal="center" vertical="center"/>
      <protection hidden="1"/>
    </xf>
    <xf numFmtId="0" fontId="6" fillId="3" borderId="0" xfId="1" applyFont="1" applyFill="1" applyBorder="1" applyAlignment="1" applyProtection="1">
      <alignment horizontal="center" vertical="center"/>
      <protection hidden="1"/>
    </xf>
    <xf numFmtId="0" fontId="10" fillId="5" borderId="6" xfId="1" applyFont="1" applyFill="1" applyBorder="1" applyAlignment="1" applyProtection="1">
      <alignment horizontal="center" vertical="center" wrapText="1"/>
      <protection hidden="1"/>
    </xf>
    <xf numFmtId="0" fontId="10" fillId="4" borderId="7" xfId="1" applyFont="1" applyFill="1" applyBorder="1" applyAlignment="1" applyProtection="1">
      <alignment horizontal="center" vertical="center" wrapText="1"/>
      <protection hidden="1"/>
    </xf>
    <xf numFmtId="0" fontId="10" fillId="6" borderId="7" xfId="1" applyFont="1" applyFill="1" applyBorder="1" applyAlignment="1" applyProtection="1">
      <alignment horizontal="center" vertical="center" wrapText="1"/>
      <protection hidden="1"/>
    </xf>
    <xf numFmtId="4" fontId="15" fillId="7" borderId="8" xfId="1" applyNumberFormat="1" applyFont="1" applyFill="1" applyBorder="1" applyAlignment="1" applyProtection="1">
      <alignment horizontal="center" vertical="center" wrapText="1"/>
      <protection hidden="1"/>
    </xf>
    <xf numFmtId="9" fontId="6" fillId="3" borderId="0" xfId="1" applyNumberFormat="1" applyFont="1" applyFill="1" applyBorder="1" applyAlignment="1" applyProtection="1">
      <alignment horizontal="center" vertical="center"/>
      <protection hidden="1"/>
    </xf>
    <xf numFmtId="4" fontId="14" fillId="5" borderId="1" xfId="1" applyNumberFormat="1" applyFont="1" applyFill="1" applyBorder="1" applyAlignment="1" applyProtection="1">
      <alignment horizontal="center" vertical="center"/>
      <protection hidden="1"/>
    </xf>
    <xf numFmtId="4" fontId="14" fillId="4" borderId="0" xfId="1" applyNumberFormat="1" applyFont="1" applyFill="1" applyBorder="1" applyAlignment="1" applyProtection="1">
      <alignment horizontal="center" vertical="center"/>
      <protection hidden="1"/>
    </xf>
    <xf numFmtId="4" fontId="14" fillId="6" borderId="0" xfId="1" applyNumberFormat="1" applyFont="1" applyFill="1" applyBorder="1" applyAlignment="1" applyProtection="1">
      <alignment horizontal="center" vertical="center"/>
      <protection hidden="1"/>
    </xf>
    <xf numFmtId="4" fontId="14" fillId="7" borderId="2" xfId="1" applyNumberFormat="1" applyFont="1" applyFill="1" applyBorder="1" applyAlignment="1" applyProtection="1">
      <alignment horizontal="center" vertical="center"/>
      <protection hidden="1"/>
    </xf>
    <xf numFmtId="0" fontId="1" fillId="12" borderId="0" xfId="1" applyFont="1" applyFill="1" applyAlignment="1" applyProtection="1">
      <alignment horizontal="center" vertical="center"/>
      <protection hidden="1"/>
    </xf>
    <xf numFmtId="0" fontId="1" fillId="2" borderId="0" xfId="1" applyFont="1" applyFill="1" applyAlignment="1" applyProtection="1">
      <alignment horizontal="center" vertical="center"/>
      <protection hidden="1"/>
    </xf>
    <xf numFmtId="0" fontId="1" fillId="3" borderId="9" xfId="1" applyFill="1" applyBorder="1" applyAlignment="1" applyProtection="1">
      <alignment vertical="center"/>
      <protection hidden="1"/>
    </xf>
    <xf numFmtId="0" fontId="1" fillId="2" borderId="10" xfId="1" applyFill="1" applyBorder="1" applyAlignment="1" applyProtection="1">
      <alignment vertical="center"/>
      <protection hidden="1"/>
    </xf>
    <xf numFmtId="0" fontId="1" fillId="3" borderId="0" xfId="1" applyFill="1" applyBorder="1" applyAlignment="1" applyProtection="1">
      <alignment vertical="center"/>
      <protection hidden="1"/>
    </xf>
    <xf numFmtId="4" fontId="1" fillId="3" borderId="0" xfId="1" applyNumberFormat="1" applyFill="1" applyBorder="1" applyAlignment="1" applyProtection="1">
      <alignment vertical="center"/>
      <protection hidden="1"/>
    </xf>
    <xf numFmtId="4" fontId="1" fillId="2" borderId="2" xfId="1" applyNumberFormat="1" applyFill="1" applyBorder="1" applyAlignment="1" applyProtection="1">
      <alignment horizontal="center" vertical="center"/>
      <protection hidden="1"/>
    </xf>
    <xf numFmtId="0" fontId="1" fillId="2" borderId="5" xfId="1" applyFill="1" applyBorder="1" applyAlignment="1" applyProtection="1">
      <alignment horizontal="center" vertical="center"/>
      <protection hidden="1"/>
    </xf>
    <xf numFmtId="4" fontId="1" fillId="13" borderId="9" xfId="1" applyNumberFormat="1" applyFill="1" applyBorder="1" applyAlignment="1" applyProtection="1">
      <alignment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4" fontId="1" fillId="13" borderId="0" xfId="1" applyNumberFormat="1" applyFill="1" applyAlignment="1" applyProtection="1">
      <alignment horizontal="left" vertical="center"/>
      <protection hidden="1"/>
    </xf>
    <xf numFmtId="4" fontId="14" fillId="5" borderId="3" xfId="1" applyNumberFormat="1" applyFont="1" applyFill="1" applyBorder="1" applyAlignment="1" applyProtection="1">
      <alignment horizontal="center" vertical="center"/>
      <protection hidden="1"/>
    </xf>
    <xf numFmtId="4" fontId="14" fillId="4" borderId="4" xfId="1" applyNumberFormat="1" applyFont="1" applyFill="1" applyBorder="1" applyAlignment="1" applyProtection="1">
      <alignment horizontal="center" vertical="center"/>
      <protection hidden="1"/>
    </xf>
    <xf numFmtId="4" fontId="14" fillId="6" borderId="4" xfId="1" applyNumberFormat="1" applyFont="1" applyFill="1" applyBorder="1" applyAlignment="1" applyProtection="1">
      <alignment horizontal="center" vertical="center"/>
      <protection hidden="1"/>
    </xf>
    <xf numFmtId="4" fontId="14" fillId="7" borderId="5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ont="1" applyFill="1" applyAlignment="1" applyProtection="1">
      <alignment vertical="center"/>
      <protection hidden="1"/>
    </xf>
    <xf numFmtId="4" fontId="1" fillId="3" borderId="0" xfId="1" applyNumberFormat="1" applyFill="1" applyAlignment="1" applyProtection="1">
      <alignment vertical="center"/>
      <protection hidden="1"/>
    </xf>
    <xf numFmtId="4" fontId="16" fillId="4" borderId="0" xfId="1" applyNumberFormat="1" applyFont="1" applyFill="1" applyBorder="1" applyAlignment="1" applyProtection="1">
      <alignment horizontal="center" vertical="center"/>
      <protection hidden="1"/>
    </xf>
    <xf numFmtId="4" fontId="13" fillId="14" borderId="0" xfId="1" applyNumberFormat="1" applyFont="1" applyFill="1" applyBorder="1" applyAlignment="1" applyProtection="1">
      <alignment horizontal="center" vertical="center"/>
      <protection hidden="1"/>
    </xf>
    <xf numFmtId="0" fontId="10" fillId="7" borderId="8" xfId="1" applyFont="1" applyFill="1" applyBorder="1" applyAlignment="1" applyProtection="1">
      <alignment horizontal="center" vertical="center" wrapText="1"/>
      <protection hidden="1"/>
    </xf>
    <xf numFmtId="4" fontId="6" fillId="5" borderId="1" xfId="1" applyNumberFormat="1" applyFont="1" applyFill="1" applyBorder="1" applyAlignment="1" applyProtection="1">
      <alignment horizontal="center" vertical="center"/>
      <protection hidden="1"/>
    </xf>
    <xf numFmtId="4" fontId="6" fillId="4" borderId="0" xfId="1" applyNumberFormat="1" applyFont="1" applyFill="1" applyBorder="1" applyAlignment="1" applyProtection="1">
      <alignment horizontal="center"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10" fontId="6" fillId="7" borderId="2" xfId="1" applyNumberFormat="1" applyFont="1" applyFill="1" applyBorder="1" applyAlignment="1" applyProtection="1">
      <alignment horizontal="center" vertical="center"/>
      <protection hidden="1"/>
    </xf>
    <xf numFmtId="4" fontId="6" fillId="5" borderId="3" xfId="1" applyNumberFormat="1" applyFont="1" applyFill="1" applyBorder="1" applyAlignment="1" applyProtection="1">
      <alignment horizontal="center" vertical="center"/>
      <protection hidden="1"/>
    </xf>
    <xf numFmtId="4" fontId="6" fillId="4" borderId="4" xfId="1" applyNumberFormat="1" applyFont="1" applyFill="1" applyBorder="1" applyAlignment="1" applyProtection="1">
      <alignment horizontal="center" vertical="center"/>
      <protection hidden="1"/>
    </xf>
    <xf numFmtId="0" fontId="6" fillId="6" borderId="4" xfId="1" applyFont="1" applyFill="1" applyBorder="1" applyAlignment="1" applyProtection="1">
      <alignment horizontal="center" vertical="center"/>
      <protection hidden="1"/>
    </xf>
    <xf numFmtId="10" fontId="6" fillId="7" borderId="5" xfId="1" applyNumberFormat="1" applyFont="1" applyFill="1" applyBorder="1" applyAlignment="1" applyProtection="1">
      <alignment horizontal="center" vertical="center"/>
      <protection hidden="1"/>
    </xf>
    <xf numFmtId="0" fontId="1" fillId="7" borderId="0" xfId="1" applyFont="1" applyFill="1" applyAlignment="1" applyProtection="1">
      <alignment horizontal="center" vertical="center"/>
      <protection hidden="1"/>
    </xf>
    <xf numFmtId="0" fontId="1" fillId="2" borderId="9" xfId="1" applyFill="1" applyBorder="1" applyAlignment="1" applyProtection="1">
      <alignment vertical="center"/>
      <protection hidden="1"/>
    </xf>
    <xf numFmtId="0" fontId="1" fillId="7" borderId="10" xfId="1" applyFill="1" applyBorder="1" applyAlignment="1" applyProtection="1">
      <alignment vertical="center"/>
      <protection hidden="1"/>
    </xf>
    <xf numFmtId="4" fontId="1" fillId="2" borderId="0" xfId="1" applyNumberFormat="1" applyFill="1" applyBorder="1" applyAlignment="1" applyProtection="1">
      <alignment horizontal="center" vertical="center"/>
      <protection hidden="1"/>
    </xf>
    <xf numFmtId="4" fontId="1" fillId="7" borderId="2" xfId="1" applyNumberFormat="1" applyFill="1" applyBorder="1" applyAlignment="1" applyProtection="1">
      <alignment horizontal="center" vertical="center"/>
      <protection hidden="1"/>
    </xf>
    <xf numFmtId="4" fontId="1" fillId="7" borderId="2" xfId="1" applyNumberFormat="1" applyFill="1" applyBorder="1" applyAlignment="1" applyProtection="1">
      <alignment vertical="center"/>
      <protection hidden="1"/>
    </xf>
    <xf numFmtId="0" fontId="1" fillId="2" borderId="4" xfId="1" applyFill="1" applyBorder="1" applyAlignment="1" applyProtection="1">
      <alignment horizontal="center" vertical="center"/>
      <protection hidden="1"/>
    </xf>
    <xf numFmtId="0" fontId="1" fillId="7" borderId="5" xfId="1" applyFill="1" applyBorder="1" applyAlignment="1" applyProtection="1">
      <alignment vertical="center"/>
      <protection hidden="1"/>
    </xf>
    <xf numFmtId="4" fontId="1" fillId="3" borderId="0" xfId="1" applyNumberFormat="1" applyFill="1" applyAlignment="1" applyProtection="1">
      <alignment horizontal="left" vertical="center"/>
      <protection hidden="1"/>
    </xf>
    <xf numFmtId="4" fontId="1" fillId="3" borderId="0" xfId="1" applyNumberFormat="1" applyFill="1" applyAlignment="1" applyProtection="1">
      <alignment horizontal="center" vertical="center"/>
      <protection hidden="1"/>
    </xf>
    <xf numFmtId="4" fontId="5" fillId="14" borderId="2" xfId="1" applyNumberFormat="1" applyFont="1" applyFill="1" applyBorder="1" applyAlignment="1" applyProtection="1">
      <alignment horizontal="center" vertical="center"/>
      <protection hidden="1"/>
    </xf>
    <xf numFmtId="4" fontId="13" fillId="14" borderId="4" xfId="1" applyNumberFormat="1" applyFont="1" applyFill="1" applyBorder="1" applyAlignment="1" applyProtection="1">
      <alignment horizontal="center" vertical="center"/>
      <protection hidden="1"/>
    </xf>
    <xf numFmtId="4" fontId="5" fillId="14" borderId="5" xfId="1" applyNumberFormat="1" applyFont="1" applyFill="1" applyBorder="1" applyAlignment="1" applyProtection="1">
      <alignment horizontal="center" vertical="center"/>
      <protection hidden="1"/>
    </xf>
    <xf numFmtId="0" fontId="18" fillId="7" borderId="0" xfId="2" applyFont="1" applyFill="1" applyAlignment="1" applyProtection="1">
      <alignment horizontal="center" vertical="center"/>
      <protection hidden="1"/>
    </xf>
    <xf numFmtId="0" fontId="18" fillId="7" borderId="0" xfId="2" applyFont="1" applyFill="1" applyAlignment="1" applyProtection="1">
      <alignment vertical="center"/>
      <protection hidden="1"/>
    </xf>
    <xf numFmtId="0" fontId="17" fillId="7" borderId="0" xfId="2" applyFill="1" applyAlignment="1" applyProtection="1">
      <alignment vertical="center"/>
      <protection hidden="1"/>
    </xf>
    <xf numFmtId="0" fontId="19" fillId="7" borderId="0" xfId="2" applyFont="1" applyFill="1" applyAlignment="1" applyProtection="1">
      <alignment horizontal="center" vertical="center"/>
      <protection hidden="1"/>
    </xf>
    <xf numFmtId="0" fontId="17" fillId="7" borderId="0" xfId="2" applyFill="1" applyAlignment="1" applyProtection="1">
      <alignment horizontal="center" vertical="center"/>
      <protection hidden="1"/>
    </xf>
    <xf numFmtId="0" fontId="20" fillId="7" borderId="0" xfId="2" applyFont="1" applyFill="1" applyAlignment="1" applyProtection="1">
      <alignment horizontal="center" vertical="center"/>
      <protection hidden="1"/>
    </xf>
    <xf numFmtId="0" fontId="21" fillId="7" borderId="0" xfId="2" applyFont="1" applyFill="1" applyAlignment="1" applyProtection="1">
      <alignment horizontal="center" vertical="center"/>
      <protection hidden="1"/>
    </xf>
    <xf numFmtId="0" fontId="23" fillId="7" borderId="0" xfId="2" applyFont="1" applyFill="1" applyAlignment="1" applyProtection="1">
      <alignment vertical="center"/>
      <protection hidden="1"/>
    </xf>
    <xf numFmtId="0" fontId="17" fillId="7" borderId="0" xfId="2" applyFill="1" applyBorder="1" applyAlignment="1" applyProtection="1">
      <alignment vertical="center"/>
      <protection hidden="1"/>
    </xf>
    <xf numFmtId="0" fontId="17" fillId="7" borderId="0" xfId="2" applyFill="1" applyBorder="1" applyAlignment="1" applyProtection="1">
      <alignment vertical="center" wrapText="1"/>
      <protection hidden="1"/>
    </xf>
    <xf numFmtId="44" fontId="17" fillId="7" borderId="0" xfId="2" applyNumberFormat="1" applyFill="1" applyBorder="1" applyAlignment="1" applyProtection="1">
      <alignment vertical="center"/>
      <protection hidden="1"/>
    </xf>
    <xf numFmtId="0" fontId="24" fillId="15" borderId="18" xfId="2" applyFont="1" applyFill="1" applyBorder="1" applyAlignment="1" applyProtection="1">
      <alignment horizontal="center" vertical="center" wrapText="1"/>
      <protection hidden="1"/>
    </xf>
    <xf numFmtId="4" fontId="25" fillId="12" borderId="19" xfId="2" applyNumberFormat="1" applyFont="1" applyFill="1" applyBorder="1" applyAlignment="1" applyProtection="1">
      <alignment horizontal="center" vertical="center"/>
      <protection hidden="1"/>
    </xf>
    <xf numFmtId="4" fontId="25" fillId="12" borderId="18" xfId="2" applyNumberFormat="1" applyFont="1" applyFill="1" applyBorder="1" applyAlignment="1" applyProtection="1">
      <alignment horizontal="center" vertical="center"/>
      <protection hidden="1"/>
    </xf>
    <xf numFmtId="0" fontId="20" fillId="7" borderId="20" xfId="2" applyFont="1" applyFill="1" applyBorder="1" applyAlignment="1" applyProtection="1">
      <alignment horizontal="center" vertical="center"/>
      <protection hidden="1"/>
    </xf>
    <xf numFmtId="0" fontId="26" fillId="7" borderId="21" xfId="2" applyFont="1" applyFill="1" applyBorder="1" applyAlignment="1" applyProtection="1">
      <alignment horizontal="center" vertical="center"/>
      <protection hidden="1"/>
    </xf>
    <xf numFmtId="0" fontId="17" fillId="7" borderId="22" xfId="2" applyFill="1" applyBorder="1" applyAlignment="1" applyProtection="1">
      <alignment vertical="center"/>
      <protection hidden="1"/>
    </xf>
    <xf numFmtId="0" fontId="22" fillId="7" borderId="0" xfId="2" applyFont="1" applyFill="1" applyAlignment="1" applyProtection="1">
      <alignment horizontal="center" vertical="center"/>
      <protection hidden="1"/>
    </xf>
    <xf numFmtId="0" fontId="29" fillId="7" borderId="0" xfId="2" applyFont="1" applyFill="1" applyBorder="1" applyAlignment="1" applyProtection="1">
      <alignment horizontal="left" vertical="center"/>
      <protection hidden="1"/>
    </xf>
    <xf numFmtId="44" fontId="29" fillId="7" borderId="0" xfId="2" applyNumberFormat="1" applyFont="1" applyFill="1" applyBorder="1" applyAlignment="1" applyProtection="1">
      <alignment horizontal="center"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28" fillId="7" borderId="0" xfId="2" applyFont="1" applyFill="1" applyBorder="1" applyAlignment="1" applyProtection="1">
      <alignment vertical="center"/>
      <protection hidden="1"/>
    </xf>
    <xf numFmtId="0" fontId="29" fillId="7" borderId="0" xfId="2" applyFont="1" applyFill="1" applyBorder="1" applyAlignment="1" applyProtection="1">
      <alignment vertical="center"/>
      <protection hidden="1"/>
    </xf>
    <xf numFmtId="9" fontId="2" fillId="19" borderId="4" xfId="1" applyNumberFormat="1" applyFont="1" applyFill="1" applyBorder="1" applyAlignment="1" applyProtection="1">
      <alignment horizontal="center" vertical="center"/>
      <protection hidden="1"/>
    </xf>
    <xf numFmtId="9" fontId="2" fillId="19" borderId="0" xfId="1" applyNumberFormat="1" applyFont="1" applyFill="1" applyBorder="1" applyAlignment="1" applyProtection="1">
      <alignment horizontal="center" vertical="center"/>
      <protection hidden="1"/>
    </xf>
    <xf numFmtId="0" fontId="1" fillId="20" borderId="0" xfId="1" applyFill="1" applyBorder="1" applyAlignment="1" applyProtection="1">
      <alignment vertical="center"/>
      <protection hidden="1"/>
    </xf>
    <xf numFmtId="0" fontId="1" fillId="20" borderId="0" xfId="1" applyFont="1" applyFill="1" applyBorder="1" applyAlignment="1" applyProtection="1">
      <alignment vertical="center"/>
      <protection hidden="1"/>
    </xf>
    <xf numFmtId="0" fontId="36" fillId="20" borderId="4" xfId="1" applyFont="1" applyFill="1" applyBorder="1" applyAlignment="1" applyProtection="1">
      <alignment vertical="center"/>
      <protection hidden="1"/>
    </xf>
    <xf numFmtId="4" fontId="36" fillId="20" borderId="4" xfId="1" applyNumberFormat="1" applyFont="1" applyFill="1" applyBorder="1" applyAlignment="1" applyProtection="1">
      <alignment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4" fontId="25" fillId="21" borderId="18" xfId="2" applyNumberFormat="1" applyFont="1" applyFill="1" applyBorder="1" applyAlignment="1" applyProtection="1">
      <alignment horizontal="center" vertical="center"/>
      <protection hidden="1"/>
    </xf>
    <xf numFmtId="164" fontId="26" fillId="12" borderId="21" xfId="2" applyNumberFormat="1" applyFont="1" applyFill="1" applyBorder="1" applyAlignment="1" applyProtection="1">
      <alignment horizontal="center" vertical="center"/>
      <protection locked="0"/>
    </xf>
    <xf numFmtId="0" fontId="26" fillId="12" borderId="21" xfId="2" applyNumberFormat="1" applyFont="1" applyFill="1" applyBorder="1" applyAlignment="1" applyProtection="1">
      <alignment horizontal="center" vertical="center"/>
      <protection locked="0"/>
    </xf>
    <xf numFmtId="4" fontId="25" fillId="12" borderId="18" xfId="2" applyNumberFormat="1" applyFont="1" applyFill="1" applyBorder="1" applyAlignment="1" applyProtection="1">
      <alignment horizontal="center" vertical="center" wrapText="1"/>
      <protection hidden="1"/>
    </xf>
    <xf numFmtId="0" fontId="26" fillId="15" borderId="23" xfId="2" applyFont="1" applyFill="1" applyBorder="1" applyAlignment="1" applyProtection="1">
      <alignment horizontal="center" vertical="center"/>
      <protection hidden="1"/>
    </xf>
    <xf numFmtId="0" fontId="26" fillId="15" borderId="24" xfId="2" applyFont="1" applyFill="1" applyBorder="1" applyAlignment="1" applyProtection="1">
      <alignment horizontal="center" vertical="center"/>
      <protection hidden="1"/>
    </xf>
    <xf numFmtId="4" fontId="27" fillId="12" borderId="23" xfId="2" applyNumberFormat="1" applyFont="1" applyFill="1" applyBorder="1" applyAlignment="1" applyProtection="1">
      <alignment horizontal="center" vertical="center" wrapText="1"/>
      <protection hidden="1"/>
    </xf>
    <xf numFmtId="4" fontId="27" fillId="12" borderId="24" xfId="2" applyNumberFormat="1" applyFont="1" applyFill="1" applyBorder="1" applyAlignment="1" applyProtection="1">
      <alignment horizontal="center" vertical="center" wrapText="1"/>
      <protection hidden="1"/>
    </xf>
    <xf numFmtId="0" fontId="24" fillId="15" borderId="23" xfId="2" applyFont="1" applyFill="1" applyBorder="1" applyAlignment="1" applyProtection="1">
      <alignment horizontal="center" vertical="center" wrapText="1"/>
      <protection hidden="1"/>
    </xf>
    <xf numFmtId="0" fontId="24" fillId="15" borderId="24" xfId="2" applyFont="1" applyFill="1" applyBorder="1" applyAlignment="1" applyProtection="1">
      <alignment horizontal="center" vertical="center" wrapText="1"/>
      <protection hidden="1"/>
    </xf>
    <xf numFmtId="44" fontId="28" fillId="7" borderId="0" xfId="2" applyNumberFormat="1" applyFont="1" applyFill="1" applyBorder="1" applyAlignment="1" applyProtection="1">
      <alignment horizontal="center" vertical="center"/>
      <protection hidden="1"/>
    </xf>
    <xf numFmtId="4" fontId="34" fillId="12" borderId="18" xfId="2" applyNumberFormat="1" applyFont="1" applyFill="1" applyBorder="1" applyAlignment="1" applyProtection="1">
      <alignment horizontal="center" vertical="center" wrapText="1"/>
      <protection hidden="1"/>
    </xf>
    <xf numFmtId="4" fontId="27" fillId="12" borderId="18" xfId="2" applyNumberFormat="1" applyFont="1" applyFill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vertical="center"/>
      <protection hidden="1"/>
    </xf>
    <xf numFmtId="0" fontId="25" fillId="0" borderId="24" xfId="0" applyFont="1" applyBorder="1" applyAlignment="1" applyProtection="1">
      <alignment vertical="center"/>
      <protection hidden="1"/>
    </xf>
    <xf numFmtId="0" fontId="25" fillId="0" borderId="18" xfId="0" applyFont="1" applyBorder="1" applyAlignment="1" applyProtection="1">
      <alignment vertical="center"/>
      <protection hidden="1"/>
    </xf>
    <xf numFmtId="0" fontId="33" fillId="7" borderId="0" xfId="3" applyFont="1" applyFill="1" applyAlignment="1" applyProtection="1">
      <alignment horizontal="left" vertical="center"/>
      <protection hidden="1"/>
    </xf>
    <xf numFmtId="0" fontId="26" fillId="7" borderId="20" xfId="2" applyFont="1" applyFill="1" applyBorder="1" applyAlignment="1" applyProtection="1">
      <alignment horizontal="center" vertical="center" wrapText="1"/>
      <protection hidden="1"/>
    </xf>
    <xf numFmtId="0" fontId="26" fillId="7" borderId="21" xfId="2" applyFont="1" applyFill="1" applyBorder="1" applyAlignment="1" applyProtection="1">
      <alignment horizontal="center" vertical="center" wrapText="1"/>
      <protection hidden="1"/>
    </xf>
    <xf numFmtId="0" fontId="28" fillId="7" borderId="25" xfId="2" applyFont="1" applyFill="1" applyBorder="1" applyAlignment="1" applyProtection="1">
      <alignment horizontal="center" vertical="center"/>
      <protection hidden="1"/>
    </xf>
    <xf numFmtId="0" fontId="28" fillId="7" borderId="0" xfId="2" applyFont="1" applyFill="1" applyBorder="1" applyAlignment="1" applyProtection="1">
      <alignment horizontal="center" vertical="center"/>
      <protection hidden="1"/>
    </xf>
    <xf numFmtId="0" fontId="17" fillId="7" borderId="0" xfId="2" applyFill="1" applyBorder="1" applyAlignment="1" applyProtection="1">
      <alignment horizontal="left" vertical="center"/>
      <protection hidden="1"/>
    </xf>
    <xf numFmtId="44" fontId="17" fillId="7" borderId="0" xfId="2" applyNumberFormat="1" applyFill="1" applyBorder="1" applyAlignment="1" applyProtection="1">
      <alignment horizontal="center" vertical="center"/>
      <protection hidden="1"/>
    </xf>
    <xf numFmtId="44" fontId="29" fillId="7" borderId="0" xfId="2" applyNumberFormat="1" applyFont="1" applyFill="1" applyBorder="1" applyAlignment="1" applyProtection="1">
      <alignment horizontal="center" vertical="center"/>
      <protection hidden="1"/>
    </xf>
    <xf numFmtId="0" fontId="25" fillId="21" borderId="23" xfId="0" applyFont="1" applyFill="1" applyBorder="1" applyAlignment="1" applyProtection="1">
      <alignment vertical="center"/>
      <protection hidden="1"/>
    </xf>
    <xf numFmtId="0" fontId="0" fillId="21" borderId="24" xfId="0" applyFill="1" applyBorder="1"/>
    <xf numFmtId="4" fontId="13" fillId="18" borderId="0" xfId="1" applyNumberFormat="1" applyFont="1" applyFill="1" applyBorder="1" applyAlignment="1" applyProtection="1">
      <alignment horizontal="center" vertical="center"/>
      <protection hidden="1"/>
    </xf>
    <xf numFmtId="4" fontId="13" fillId="18" borderId="2" xfId="1" applyNumberFormat="1" applyFont="1" applyFill="1" applyBorder="1" applyAlignment="1" applyProtection="1">
      <alignment horizontal="center" vertical="center"/>
      <protection hidden="1"/>
    </xf>
    <xf numFmtId="4" fontId="1" fillId="3" borderId="0" xfId="1" applyNumberFormat="1" applyFill="1" applyBorder="1" applyAlignment="1" applyProtection="1">
      <alignment horizontal="center" vertical="center"/>
      <protection hidden="1"/>
    </xf>
    <xf numFmtId="0" fontId="1" fillId="3" borderId="0" xfId="1" applyFill="1" applyBorder="1" applyAlignment="1" applyProtection="1">
      <alignment horizontal="center" vertical="center"/>
      <protection hidden="1"/>
    </xf>
    <xf numFmtId="4" fontId="1" fillId="3" borderId="4" xfId="1" applyNumberFormat="1" applyFill="1" applyBorder="1" applyAlignment="1" applyProtection="1">
      <alignment horizontal="center" vertical="center"/>
      <protection hidden="1"/>
    </xf>
    <xf numFmtId="0" fontId="1" fillId="3" borderId="4" xfId="1" applyFill="1" applyBorder="1" applyAlignment="1" applyProtection="1">
      <alignment horizontal="center" vertical="center"/>
      <protection hidden="1"/>
    </xf>
    <xf numFmtId="9" fontId="6" fillId="5" borderId="0" xfId="1" applyNumberFormat="1" applyFont="1" applyFill="1" applyBorder="1" applyAlignment="1" applyProtection="1">
      <alignment horizontal="center" vertical="center"/>
      <protection hidden="1"/>
    </xf>
    <xf numFmtId="9" fontId="6" fillId="5" borderId="2" xfId="1" applyNumberFormat="1" applyFont="1" applyFill="1" applyBorder="1" applyAlignment="1" applyProtection="1">
      <alignment horizontal="center" vertical="center"/>
      <protection hidden="1"/>
    </xf>
    <xf numFmtId="4" fontId="6" fillId="6" borderId="0" xfId="1" applyNumberFormat="1" applyFont="1" applyFill="1" applyBorder="1" applyAlignment="1" applyProtection="1">
      <alignment horizontal="center" vertical="center"/>
      <protection hidden="1"/>
    </xf>
    <xf numFmtId="0" fontId="2" fillId="6" borderId="3" xfId="1" applyFont="1" applyFill="1" applyBorder="1" applyAlignment="1" applyProtection="1">
      <alignment horizontal="center" vertical="center"/>
      <protection hidden="1"/>
    </xf>
    <xf numFmtId="0" fontId="2" fillId="6" borderId="4" xfId="1" applyFont="1" applyFill="1" applyBorder="1" applyAlignment="1" applyProtection="1">
      <alignment horizontal="center" vertical="center"/>
      <protection hidden="1"/>
    </xf>
    <xf numFmtId="0" fontId="2" fillId="6" borderId="1" xfId="1" applyFont="1" applyFill="1" applyBorder="1" applyAlignment="1" applyProtection="1">
      <alignment horizontal="center" vertical="center"/>
      <protection hidden="1"/>
    </xf>
    <xf numFmtId="0" fontId="2" fillId="6" borderId="0" xfId="1" applyFont="1" applyFill="1" applyBorder="1" applyAlignment="1" applyProtection="1">
      <alignment horizontal="center" vertical="center"/>
      <protection hidden="1"/>
    </xf>
    <xf numFmtId="0" fontId="9" fillId="16" borderId="1" xfId="1" applyFont="1" applyFill="1" applyBorder="1" applyAlignment="1" applyProtection="1">
      <alignment horizontal="center" vertical="center"/>
      <protection hidden="1"/>
    </xf>
    <xf numFmtId="0" fontId="9" fillId="16" borderId="0" xfId="1" applyFont="1" applyFill="1" applyBorder="1" applyAlignment="1" applyProtection="1">
      <alignment horizontal="center" vertical="center"/>
      <protection hidden="1"/>
    </xf>
    <xf numFmtId="0" fontId="1" fillId="2" borderId="14" xfId="1" applyFill="1" applyBorder="1" applyAlignment="1" applyProtection="1">
      <alignment horizontal="center" vertical="center"/>
      <protection hidden="1"/>
    </xf>
    <xf numFmtId="0" fontId="1" fillId="2" borderId="15" xfId="1" applyFill="1" applyBorder="1" applyAlignment="1" applyProtection="1">
      <alignment horizontal="center" vertical="center"/>
      <protection hidden="1"/>
    </xf>
    <xf numFmtId="0" fontId="1" fillId="2" borderId="16" xfId="1" applyFill="1" applyBorder="1" applyAlignment="1" applyProtection="1">
      <alignment horizontal="center" vertical="center"/>
      <protection hidden="1"/>
    </xf>
    <xf numFmtId="0" fontId="30" fillId="4" borderId="0" xfId="1" applyFont="1" applyFill="1" applyBorder="1" applyAlignment="1" applyProtection="1">
      <alignment horizontal="center" vertical="center"/>
      <protection hidden="1"/>
    </xf>
    <xf numFmtId="0" fontId="6" fillId="5" borderId="6" xfId="1" applyFont="1" applyFill="1" applyBorder="1" applyAlignment="1" applyProtection="1">
      <alignment horizontal="center" vertical="center"/>
      <protection hidden="1"/>
    </xf>
    <xf numFmtId="0" fontId="6" fillId="5" borderId="7" xfId="1" applyFont="1" applyFill="1" applyBorder="1" applyAlignment="1" applyProtection="1">
      <alignment horizontal="center" vertical="center"/>
      <protection hidden="1"/>
    </xf>
    <xf numFmtId="0" fontId="6" fillId="5" borderId="17" xfId="1" applyFont="1" applyFill="1" applyBorder="1" applyAlignment="1" applyProtection="1">
      <alignment horizontal="center" vertical="center"/>
      <protection hidden="1"/>
    </xf>
    <xf numFmtId="0" fontId="6" fillId="5" borderId="12" xfId="1" applyFont="1" applyFill="1" applyBorder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 vertical="center"/>
      <protection hidden="1"/>
    </xf>
    <xf numFmtId="0" fontId="6" fillId="5" borderId="0" xfId="1" applyFont="1" applyFill="1" applyBorder="1" applyAlignment="1" applyProtection="1">
      <alignment horizontal="center" vertical="center"/>
      <protection hidden="1"/>
    </xf>
    <xf numFmtId="0" fontId="8" fillId="11" borderId="11" xfId="1" applyFont="1" applyFill="1" applyBorder="1" applyAlignment="1" applyProtection="1">
      <alignment horizontal="center" vertical="center"/>
      <protection hidden="1"/>
    </xf>
    <xf numFmtId="0" fontId="8" fillId="11" borderId="9" xfId="1" applyFont="1" applyFill="1" applyBorder="1" applyAlignment="1" applyProtection="1">
      <alignment horizontal="center" vertical="center"/>
      <protection hidden="1"/>
    </xf>
    <xf numFmtId="0" fontId="8" fillId="11" borderId="10" xfId="1" applyFont="1" applyFill="1" applyBorder="1" applyAlignment="1" applyProtection="1">
      <alignment horizontal="center" vertical="center"/>
      <protection hidden="1"/>
    </xf>
    <xf numFmtId="0" fontId="3" fillId="8" borderId="11" xfId="1" applyFont="1" applyFill="1" applyBorder="1" applyAlignment="1" applyProtection="1">
      <alignment horizontal="center" vertical="center"/>
      <protection hidden="1"/>
    </xf>
    <xf numFmtId="0" fontId="3" fillId="8" borderId="9" xfId="1" applyFont="1" applyFill="1" applyBorder="1" applyAlignment="1" applyProtection="1">
      <alignment horizontal="center" vertical="center"/>
      <protection hidden="1"/>
    </xf>
    <xf numFmtId="0" fontId="3" fillId="8" borderId="10" xfId="1" applyFont="1" applyFill="1" applyBorder="1" applyAlignment="1" applyProtection="1">
      <alignment horizontal="center" vertical="center"/>
      <protection hidden="1"/>
    </xf>
    <xf numFmtId="0" fontId="11" fillId="10" borderId="11" xfId="1" applyFont="1" applyFill="1" applyBorder="1" applyAlignment="1" applyProtection="1">
      <alignment horizontal="center" vertical="center"/>
      <protection hidden="1"/>
    </xf>
    <xf numFmtId="0" fontId="11" fillId="10" borderId="9" xfId="1" applyFont="1" applyFill="1" applyBorder="1" applyAlignment="1" applyProtection="1">
      <alignment horizontal="center" vertical="center"/>
      <protection hidden="1"/>
    </xf>
    <xf numFmtId="0" fontId="11" fillId="10" borderId="10" xfId="1" applyFont="1" applyFill="1" applyBorder="1" applyAlignment="1" applyProtection="1">
      <alignment horizontal="center" vertical="center"/>
      <protection hidden="1"/>
    </xf>
    <xf numFmtId="0" fontId="6" fillId="5" borderId="3" xfId="1" applyFont="1" applyFill="1" applyBorder="1" applyAlignment="1" applyProtection="1">
      <alignment horizontal="center" vertical="center"/>
      <protection hidden="1"/>
    </xf>
    <xf numFmtId="0" fontId="6" fillId="5" borderId="4" xfId="1" applyFont="1" applyFill="1" applyBorder="1" applyAlignment="1" applyProtection="1">
      <alignment horizontal="center" vertical="center"/>
      <protection hidden="1"/>
    </xf>
    <xf numFmtId="0" fontId="7" fillId="9" borderId="11" xfId="1" applyFont="1" applyFill="1" applyBorder="1" applyAlignment="1" applyProtection="1">
      <alignment horizontal="center" vertical="center" textRotation="90"/>
      <protection hidden="1"/>
    </xf>
    <xf numFmtId="0" fontId="7" fillId="9" borderId="1" xfId="1" applyFont="1" applyFill="1" applyBorder="1" applyAlignment="1" applyProtection="1">
      <alignment horizontal="center" vertical="center" textRotation="90"/>
      <protection hidden="1"/>
    </xf>
    <xf numFmtId="0" fontId="7" fillId="9" borderId="3" xfId="1" applyFont="1" applyFill="1" applyBorder="1" applyAlignment="1" applyProtection="1">
      <alignment horizontal="center" vertical="center" textRotation="90"/>
      <protection hidden="1"/>
    </xf>
    <xf numFmtId="4" fontId="6" fillId="6" borderId="4" xfId="1" applyNumberFormat="1" applyFont="1" applyFill="1" applyBorder="1" applyAlignment="1" applyProtection="1">
      <alignment horizontal="center" vertical="center"/>
      <protection hidden="1"/>
    </xf>
    <xf numFmtId="9" fontId="6" fillId="5" borderId="4" xfId="1" applyNumberFormat="1" applyFont="1" applyFill="1" applyBorder="1" applyAlignment="1" applyProtection="1">
      <alignment horizontal="center" vertical="center"/>
      <protection hidden="1"/>
    </xf>
    <xf numFmtId="9" fontId="6" fillId="5" borderId="5" xfId="1" applyNumberFormat="1" applyFont="1" applyFill="1" applyBorder="1" applyAlignment="1" applyProtection="1">
      <alignment horizontal="center" vertical="center"/>
      <protection hidden="1"/>
    </xf>
    <xf numFmtId="0" fontId="4" fillId="10" borderId="11" xfId="1" applyFont="1" applyFill="1" applyBorder="1" applyAlignment="1" applyProtection="1">
      <alignment horizontal="center" vertical="center"/>
      <protection hidden="1"/>
    </xf>
    <xf numFmtId="0" fontId="4" fillId="10" borderId="9" xfId="1" applyFont="1" applyFill="1" applyBorder="1" applyAlignment="1" applyProtection="1">
      <alignment horizontal="center" vertical="center"/>
      <protection hidden="1"/>
    </xf>
    <xf numFmtId="0" fontId="4" fillId="10" borderId="10" xfId="1" applyFont="1" applyFill="1" applyBorder="1" applyAlignment="1" applyProtection="1">
      <alignment horizontal="center" vertical="center"/>
      <protection hidden="1"/>
    </xf>
    <xf numFmtId="0" fontId="1" fillId="13" borderId="9" xfId="1" applyFont="1" applyFill="1" applyBorder="1" applyAlignment="1" applyProtection="1">
      <alignment horizontal="center" vertical="center" wrapText="1"/>
      <protection hidden="1"/>
    </xf>
    <xf numFmtId="1" fontId="13" fillId="18" borderId="0" xfId="1" applyNumberFormat="1" applyFont="1" applyFill="1" applyBorder="1" applyAlignment="1" applyProtection="1">
      <alignment horizontal="center" vertical="center"/>
      <protection hidden="1"/>
    </xf>
    <xf numFmtId="1" fontId="13" fillId="18" borderId="2" xfId="1" applyNumberFormat="1" applyFont="1" applyFill="1" applyBorder="1" applyAlignment="1" applyProtection="1">
      <alignment horizontal="center" vertical="center"/>
      <protection hidden="1"/>
    </xf>
    <xf numFmtId="0" fontId="35" fillId="20" borderId="9" xfId="1" applyFont="1" applyFill="1" applyBorder="1" applyAlignment="1" applyProtection="1">
      <alignment horizontal="center" vertical="center"/>
      <protection hidden="1"/>
    </xf>
    <xf numFmtId="0" fontId="17" fillId="13" borderId="0" xfId="1" applyFont="1" applyFill="1" applyBorder="1" applyAlignment="1" applyProtection="1">
      <alignment horizontal="center" vertical="center"/>
      <protection hidden="1"/>
    </xf>
    <xf numFmtId="0" fontId="6" fillId="5" borderId="8" xfId="1" applyFont="1" applyFill="1" applyBorder="1" applyAlignment="1" applyProtection="1">
      <alignment horizontal="center" vertical="center"/>
      <protection hidden="1"/>
    </xf>
    <xf numFmtId="9" fontId="6" fillId="5" borderId="12" xfId="1" applyNumberFormat="1" applyFont="1" applyFill="1" applyBorder="1" applyAlignment="1" applyProtection="1">
      <alignment horizontal="center" vertical="center"/>
      <protection hidden="1"/>
    </xf>
    <xf numFmtId="9" fontId="6" fillId="5" borderId="13" xfId="1" applyNumberFormat="1" applyFont="1" applyFill="1" applyBorder="1" applyAlignment="1" applyProtection="1">
      <alignment horizontal="center" vertical="center"/>
      <protection hidden="1"/>
    </xf>
    <xf numFmtId="4" fontId="6" fillId="6" borderId="12" xfId="1" applyNumberFormat="1" applyFont="1" applyFill="1" applyBorder="1" applyAlignment="1" applyProtection="1">
      <alignment horizontal="center" vertical="center"/>
      <protection hidden="1"/>
    </xf>
    <xf numFmtId="0" fontId="31" fillId="17" borderId="0" xfId="1" applyFont="1" applyFill="1" applyAlignment="1" applyProtection="1">
      <alignment horizontal="center" vertical="center"/>
      <protection hidden="1"/>
    </xf>
    <xf numFmtId="4" fontId="31" fillId="17" borderId="0" xfId="1" applyNumberFormat="1" applyFont="1" applyFill="1" applyAlignment="1" applyProtection="1">
      <alignment horizontal="center" vertical="center"/>
      <protection hidden="1"/>
    </xf>
    <xf numFmtId="0" fontId="1" fillId="13" borderId="9" xfId="1" applyFont="1" applyFill="1" applyBorder="1" applyAlignment="1" applyProtection="1">
      <alignment horizontal="center" vertical="center"/>
      <protection hidden="1"/>
    </xf>
    <xf numFmtId="0" fontId="6" fillId="6" borderId="7" xfId="1" applyFont="1" applyFill="1" applyBorder="1" applyAlignment="1" applyProtection="1">
      <alignment horizontal="center" vertical="center"/>
      <protection hidden="1"/>
    </xf>
    <xf numFmtId="0" fontId="2" fillId="12" borderId="1" xfId="1" applyFont="1" applyFill="1" applyBorder="1" applyAlignment="1" applyProtection="1">
      <alignment horizontal="center" vertical="center"/>
      <protection hidden="1"/>
    </xf>
    <xf numFmtId="0" fontId="2" fillId="12" borderId="0" xfId="1" applyFont="1" applyFill="1" applyBorder="1" applyAlignment="1" applyProtection="1">
      <alignment horizontal="center" vertical="center"/>
      <protection hidden="1"/>
    </xf>
    <xf numFmtId="4" fontId="13" fillId="14" borderId="0" xfId="1" applyNumberFormat="1" applyFont="1" applyFill="1" applyBorder="1" applyAlignment="1" applyProtection="1">
      <alignment horizontal="center" vertical="center" wrapText="1"/>
      <protection locked="0"/>
    </xf>
    <xf numFmtId="4" fontId="13" fillId="14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19" borderId="1" xfId="1" applyFont="1" applyFill="1" applyBorder="1" applyAlignment="1" applyProtection="1">
      <alignment horizontal="center" vertical="center"/>
      <protection hidden="1"/>
    </xf>
    <xf numFmtId="0" fontId="2" fillId="19" borderId="0" xfId="1" applyFont="1" applyFill="1" applyBorder="1" applyAlignment="1" applyProtection="1">
      <alignment horizontal="center" vertical="center"/>
      <protection hidden="1"/>
    </xf>
    <xf numFmtId="0" fontId="2" fillId="19" borderId="3" xfId="1" applyFont="1" applyFill="1" applyBorder="1" applyAlignment="1" applyProtection="1">
      <alignment horizontal="center" vertical="center"/>
      <protection hidden="1"/>
    </xf>
    <xf numFmtId="0" fontId="2" fillId="19" borderId="4" xfId="1" applyFont="1" applyFill="1" applyBorder="1" applyAlignment="1" applyProtection="1">
      <alignment horizontal="center" vertical="center"/>
      <protection hidden="1"/>
    </xf>
    <xf numFmtId="0" fontId="1" fillId="3" borderId="0" xfId="1" applyFont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1" fillId="3" borderId="9" xfId="1" applyFont="1" applyFill="1" applyBorder="1" applyAlignment="1" applyProtection="1">
      <alignment horizontal="center" vertical="center"/>
      <protection hidden="1"/>
    </xf>
    <xf numFmtId="10" fontId="6" fillId="5" borderId="0" xfId="1" applyNumberFormat="1" applyFont="1" applyFill="1" applyBorder="1" applyAlignment="1" applyProtection="1">
      <alignment horizontal="center" vertical="center"/>
      <protection hidden="1"/>
    </xf>
    <xf numFmtId="10" fontId="6" fillId="5" borderId="2" xfId="1" applyNumberFormat="1" applyFont="1" applyFill="1" applyBorder="1" applyAlignment="1" applyProtection="1">
      <alignment horizontal="center" vertical="center"/>
      <protection hidden="1"/>
    </xf>
    <xf numFmtId="10" fontId="6" fillId="5" borderId="12" xfId="1" applyNumberFormat="1" applyFont="1" applyFill="1" applyBorder="1" applyAlignment="1" applyProtection="1">
      <alignment horizontal="center" vertical="center"/>
      <protection hidden="1"/>
    </xf>
    <xf numFmtId="10" fontId="6" fillId="5" borderId="13" xfId="1" applyNumberFormat="1" applyFont="1" applyFill="1" applyBorder="1" applyAlignment="1" applyProtection="1">
      <alignment horizontal="center" vertical="center"/>
      <protection hidden="1"/>
    </xf>
  </cellXfs>
  <cellStyles count="4">
    <cellStyle name="Normal_ΥΠΟΛΟΓΙΣΜΟΙ ΦΟΡΩΝ" xfId="1"/>
    <cellStyle name="Βασικό_MENU" xfId="2"/>
    <cellStyle name="Κανονικό" xfId="0" builtinId="0"/>
    <cellStyle name="Υπερ-σύνδεση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0</xdr:rowOff>
    </xdr:from>
    <xdr:to>
      <xdr:col>8</xdr:col>
      <xdr:colOff>0</xdr:colOff>
      <xdr:row>9</xdr:row>
      <xdr:rowOff>133350</xdr:rowOff>
    </xdr:to>
    <xdr:pic>
      <xdr:nvPicPr>
        <xdr:cNvPr id="2099" name="Picture 1" descr="C:\FILES\WEB SITES\SITE-KLEO\images\homepg\logo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9825" y="0"/>
          <a:ext cx="14954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147545</xdr:colOff>
      <xdr:row>0</xdr:row>
      <xdr:rowOff>14827</xdr:rowOff>
    </xdr:from>
    <xdr:ext cx="3657796" cy="593304"/>
    <xdr:sp macro="" textlink="">
      <xdr:nvSpPr>
        <xdr:cNvPr id="3" name="2 - Ορθογώνιο"/>
        <xdr:cNvSpPr/>
      </xdr:nvSpPr>
      <xdr:spPr>
        <a:xfrm>
          <a:off x="757145" y="14827"/>
          <a:ext cx="3657796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l-GR" sz="32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Φόρος Εισοδήματος</a:t>
          </a:r>
          <a:endParaRPr lang="el-GR" sz="3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_tekmiri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pers"/>
      <sheetName val="house"/>
      <sheetName val="car"/>
      <sheetName val="pool"/>
      <sheetName val="skafos"/>
      <sheetName val="house1"/>
      <sheetName val="car1"/>
      <sheetName val="pool1"/>
      <sheetName val="skafos1"/>
      <sheetName val="skafos2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20">
          <cell r="K20" t="str">
            <v>Έως 2.799 €</v>
          </cell>
        </row>
        <row r="21">
          <cell r="K21" t="str">
            <v>2.800 - 4.999 €</v>
          </cell>
        </row>
        <row r="22">
          <cell r="K22" t="str">
            <v>Από 5.000 €</v>
          </cell>
        </row>
        <row r="25">
          <cell r="K25" t="str">
            <v>Κύρια</v>
          </cell>
        </row>
        <row r="26">
          <cell r="K26" t="str">
            <v>Δευτερεύουσα</v>
          </cell>
        </row>
        <row r="29">
          <cell r="K29" t="str">
            <v>Κατοικία</v>
          </cell>
        </row>
        <row r="30">
          <cell r="K30" t="str">
            <v>Μονοκατοικία</v>
          </cell>
        </row>
      </sheetData>
      <sheetData sheetId="7">
        <row r="11">
          <cell r="H11">
            <v>1000</v>
          </cell>
        </row>
        <row r="12">
          <cell r="H12">
            <v>1100</v>
          </cell>
        </row>
        <row r="13">
          <cell r="H13">
            <v>1200</v>
          </cell>
        </row>
        <row r="14">
          <cell r="H14">
            <v>1300</v>
          </cell>
        </row>
        <row r="15">
          <cell r="H15">
            <v>1400</v>
          </cell>
        </row>
        <row r="16">
          <cell r="H16">
            <v>1500</v>
          </cell>
        </row>
        <row r="17">
          <cell r="H17">
            <v>1600</v>
          </cell>
        </row>
        <row r="18">
          <cell r="H18">
            <v>1700</v>
          </cell>
        </row>
        <row r="19">
          <cell r="H19">
            <v>1800</v>
          </cell>
        </row>
        <row r="20">
          <cell r="H20">
            <v>1900</v>
          </cell>
        </row>
        <row r="21">
          <cell r="H21">
            <v>2000</v>
          </cell>
        </row>
        <row r="22">
          <cell r="H22">
            <v>2100</v>
          </cell>
        </row>
        <row r="23">
          <cell r="H23">
            <v>2200</v>
          </cell>
        </row>
        <row r="24">
          <cell r="H24">
            <v>2300</v>
          </cell>
        </row>
        <row r="25">
          <cell r="H25">
            <v>2400</v>
          </cell>
        </row>
        <row r="26">
          <cell r="H26">
            <v>2500</v>
          </cell>
        </row>
        <row r="27">
          <cell r="H27">
            <v>2600</v>
          </cell>
        </row>
        <row r="28">
          <cell r="H28">
            <v>2700</v>
          </cell>
        </row>
        <row r="29">
          <cell r="H29">
            <v>2800</v>
          </cell>
        </row>
        <row r="30">
          <cell r="H30">
            <v>2900</v>
          </cell>
        </row>
        <row r="31">
          <cell r="H31">
            <v>3000</v>
          </cell>
        </row>
        <row r="32">
          <cell r="H32">
            <v>3100</v>
          </cell>
        </row>
        <row r="33">
          <cell r="H33">
            <v>3200</v>
          </cell>
        </row>
        <row r="34">
          <cell r="H34">
            <v>3300</v>
          </cell>
        </row>
        <row r="35">
          <cell r="H35">
            <v>3400</v>
          </cell>
        </row>
        <row r="36">
          <cell r="H36">
            <v>3500</v>
          </cell>
        </row>
        <row r="37">
          <cell r="H37">
            <v>3600</v>
          </cell>
        </row>
        <row r="38">
          <cell r="H38">
            <v>3700</v>
          </cell>
        </row>
        <row r="39">
          <cell r="H39">
            <v>3800</v>
          </cell>
        </row>
        <row r="40">
          <cell r="H40">
            <v>3900</v>
          </cell>
        </row>
        <row r="41">
          <cell r="H41">
            <v>4000</v>
          </cell>
        </row>
      </sheetData>
      <sheetData sheetId="8">
        <row r="11">
          <cell r="H11" t="str">
            <v>Εσωτερική</v>
          </cell>
        </row>
        <row r="12">
          <cell r="H12" t="str">
            <v>Εξωτερική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dikaios.gr/" TargetMode="External"/><Relationship Id="rId1" Type="http://schemas.openxmlformats.org/officeDocument/2006/relationships/hyperlink" Target="http://www.kdikaios.g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C8" sqref="C8"/>
    </sheetView>
  </sheetViews>
  <sheetFormatPr defaultRowHeight="12"/>
  <cols>
    <col min="1" max="1" width="9.140625" style="72"/>
    <col min="2" max="2" width="7" style="74" customWidth="1"/>
    <col min="3" max="3" width="45.7109375" style="72" customWidth="1"/>
    <col min="4" max="4" width="16" style="72" customWidth="1"/>
    <col min="5" max="7" width="9.140625" style="72"/>
    <col min="8" max="8" width="10.42578125" style="72" bestFit="1" customWidth="1"/>
    <col min="9" max="16384" width="9.140625" style="72"/>
  </cols>
  <sheetData>
    <row r="1" spans="1:9" ht="37.5" customHeight="1">
      <c r="A1" s="70"/>
      <c r="B1" s="71"/>
      <c r="C1" s="71"/>
      <c r="D1" s="71"/>
      <c r="E1" s="71"/>
    </row>
    <row r="2" spans="1:9" ht="12" customHeight="1">
      <c r="A2" s="73"/>
      <c r="B2" s="70"/>
      <c r="C2" s="70"/>
      <c r="D2" s="70"/>
      <c r="E2" s="70"/>
    </row>
    <row r="3" spans="1:9" ht="20.25" customHeight="1">
      <c r="C3" s="87" t="s">
        <v>65</v>
      </c>
    </row>
    <row r="4" spans="1:9" ht="20.25" customHeight="1" thickBot="1">
      <c r="C4" s="75"/>
    </row>
    <row r="5" spans="1:9" ht="14.25" customHeight="1" thickTop="1">
      <c r="C5" s="84"/>
      <c r="D5" s="119" t="s">
        <v>53</v>
      </c>
    </row>
    <row r="6" spans="1:9" ht="20.25" customHeight="1">
      <c r="C6" s="85" t="s">
        <v>34</v>
      </c>
      <c r="D6" s="120"/>
    </row>
    <row r="7" spans="1:9" ht="12" customHeight="1">
      <c r="C7" s="85"/>
      <c r="D7" s="85"/>
    </row>
    <row r="8" spans="1:9" ht="21.75" customHeight="1">
      <c r="C8" s="103">
        <v>0</v>
      </c>
      <c r="D8" s="104">
        <v>0</v>
      </c>
    </row>
    <row r="9" spans="1:9" ht="12" customHeight="1" thickBot="1">
      <c r="C9" s="86"/>
      <c r="D9" s="86"/>
    </row>
    <row r="10" spans="1:9" ht="12.75" thickTop="1"/>
    <row r="11" spans="1:9" ht="15.75">
      <c r="C11" s="76"/>
      <c r="F11" s="118" t="s">
        <v>64</v>
      </c>
      <c r="G11" s="118"/>
      <c r="H11" s="118"/>
    </row>
    <row r="13" spans="1:9" ht="12.75" thickBot="1"/>
    <row r="14" spans="1:9" ht="36.75" customHeight="1" thickBot="1">
      <c r="B14" s="106" t="s">
        <v>62</v>
      </c>
      <c r="C14" s="107"/>
      <c r="D14" s="81" t="s">
        <v>35</v>
      </c>
      <c r="E14" s="110" t="s">
        <v>36</v>
      </c>
      <c r="F14" s="111"/>
      <c r="G14" s="110" t="s">
        <v>37</v>
      </c>
      <c r="H14" s="111"/>
    </row>
    <row r="15" spans="1:9" ht="16.5" customHeight="1" thickBot="1">
      <c r="C15" s="77"/>
    </row>
    <row r="16" spans="1:9" ht="30" customHeight="1" thickBot="1">
      <c r="B16" s="115" t="s">
        <v>60</v>
      </c>
      <c r="C16" s="116"/>
      <c r="D16" s="82">
        <f>ΜΙΣΘΩΤΟΙ!J14</f>
        <v>0</v>
      </c>
      <c r="E16" s="108" t="s">
        <v>42</v>
      </c>
      <c r="F16" s="109"/>
      <c r="G16" s="113">
        <f>ΜΙΣΘΩΤΟΙ!J16</f>
        <v>0</v>
      </c>
      <c r="H16" s="113"/>
      <c r="I16" s="78"/>
    </row>
    <row r="17" spans="2:9" ht="16.5" customHeight="1" thickBot="1">
      <c r="C17" s="77"/>
      <c r="E17" s="79"/>
      <c r="F17" s="79"/>
      <c r="G17" s="79"/>
      <c r="H17" s="80"/>
      <c r="I17" s="80"/>
    </row>
    <row r="18" spans="2:9" ht="30" customHeight="1" thickBot="1">
      <c r="B18" s="117" t="s">
        <v>39</v>
      </c>
      <c r="C18" s="117"/>
      <c r="D18" s="83">
        <f>ΕΠΑΓΓΕΛΜ!J14</f>
        <v>0</v>
      </c>
      <c r="E18" s="105">
        <f>ΕΠΑΓΓΕΛΜ!J16</f>
        <v>0</v>
      </c>
      <c r="F18" s="105"/>
      <c r="G18" s="114" t="s">
        <v>40</v>
      </c>
      <c r="H18" s="114"/>
      <c r="I18" s="80"/>
    </row>
    <row r="19" spans="2:9" ht="16.5" customHeight="1" thickBot="1">
      <c r="C19" s="77"/>
      <c r="E19" s="78"/>
      <c r="F19" s="78"/>
      <c r="G19" s="78"/>
      <c r="H19" s="80"/>
      <c r="I19" s="80"/>
    </row>
    <row r="20" spans="2:9" ht="30" customHeight="1" thickBot="1">
      <c r="B20" s="115" t="s">
        <v>38</v>
      </c>
      <c r="C20" s="116"/>
      <c r="D20" s="83">
        <f>ΑΚΙΝΗΤΑ!J14</f>
        <v>0</v>
      </c>
      <c r="E20" s="114" t="s">
        <v>41</v>
      </c>
      <c r="F20" s="114"/>
      <c r="G20" s="114" t="s">
        <v>40</v>
      </c>
      <c r="H20" s="114"/>
      <c r="I20" s="80"/>
    </row>
    <row r="21" spans="2:9" ht="16.5" customHeight="1" thickBot="1">
      <c r="E21" s="123"/>
      <c r="F21" s="123"/>
      <c r="G21" s="123"/>
      <c r="H21" s="124"/>
      <c r="I21" s="124"/>
    </row>
    <row r="22" spans="2:9" ht="30" customHeight="1" thickBot="1">
      <c r="B22" s="126" t="s">
        <v>61</v>
      </c>
      <c r="C22" s="127"/>
      <c r="D22" s="102">
        <f>ΑΛΛΗΛΕΓΓΥΗ!J14</f>
        <v>0</v>
      </c>
      <c r="E22" s="121"/>
      <c r="F22" s="122"/>
      <c r="G22" s="92"/>
      <c r="H22" s="112"/>
      <c r="I22" s="112"/>
    </row>
    <row r="23" spans="2:9" ht="27.75" customHeight="1" thickBot="1">
      <c r="E23" s="123"/>
      <c r="F23" s="123"/>
      <c r="G23" s="123"/>
      <c r="H23" s="124"/>
      <c r="I23" s="124"/>
    </row>
    <row r="24" spans="2:9" ht="33.75" customHeight="1" thickBot="1">
      <c r="B24" s="106" t="s">
        <v>63</v>
      </c>
      <c r="C24" s="107"/>
      <c r="D24" s="81" t="s">
        <v>35</v>
      </c>
      <c r="E24" s="110" t="s">
        <v>36</v>
      </c>
      <c r="F24" s="111"/>
      <c r="G24" s="93"/>
      <c r="H24" s="125"/>
      <c r="I24" s="125"/>
    </row>
    <row r="25" spans="2:9" ht="14.25" customHeight="1" thickBot="1">
      <c r="E25" s="88"/>
      <c r="F25" s="88"/>
      <c r="G25" s="88"/>
      <c r="H25" s="89"/>
      <c r="I25" s="89"/>
    </row>
    <row r="26" spans="2:9" ht="30" customHeight="1" thickBot="1">
      <c r="B26" s="115" t="s">
        <v>48</v>
      </c>
      <c r="C26" s="116"/>
      <c r="D26" s="83">
        <f>ΕΤΑΙΡΕΙΕΣ!J14</f>
        <v>0</v>
      </c>
      <c r="E26" s="113">
        <f>ΕΤΑΙΡΕΙΕΣ!J16</f>
        <v>0</v>
      </c>
      <c r="F26" s="113"/>
      <c r="G26" s="121"/>
      <c r="H26" s="122"/>
      <c r="I26" s="80"/>
    </row>
  </sheetData>
  <sheetProtection password="CCB1" sheet="1" objects="1" scenarios="1" selectLockedCells="1"/>
  <mergeCells count="27">
    <mergeCell ref="F11:H11"/>
    <mergeCell ref="D5:D6"/>
    <mergeCell ref="B26:C26"/>
    <mergeCell ref="E26:F26"/>
    <mergeCell ref="G26:H26"/>
    <mergeCell ref="E22:F22"/>
    <mergeCell ref="E23:G23"/>
    <mergeCell ref="H23:I23"/>
    <mergeCell ref="B24:C24"/>
    <mergeCell ref="E24:F24"/>
    <mergeCell ref="H24:I24"/>
    <mergeCell ref="E21:G21"/>
    <mergeCell ref="H21:I21"/>
    <mergeCell ref="G14:H14"/>
    <mergeCell ref="G18:H18"/>
    <mergeCell ref="B22:C22"/>
    <mergeCell ref="E18:F18"/>
    <mergeCell ref="B14:C14"/>
    <mergeCell ref="E16:F16"/>
    <mergeCell ref="E14:F14"/>
    <mergeCell ref="H22:I22"/>
    <mergeCell ref="G16:H16"/>
    <mergeCell ref="E20:F20"/>
    <mergeCell ref="G20:H20"/>
    <mergeCell ref="B16:C16"/>
    <mergeCell ref="B18:C18"/>
    <mergeCell ref="B20:C20"/>
  </mergeCells>
  <hyperlinks>
    <hyperlink ref="F11" r:id="rId1" display="www.kdikaios.gr"/>
    <hyperlink ref="F11:H11" r:id="rId2" tooltip="Η επίσημη ιστοσελίδα μας | kdikaios.gr" display="              www.kdikaios.gr"/>
  </hyperlinks>
  <pageMargins left="0.75" right="0.75" top="1" bottom="1" header="0.5" footer="0.5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0"/>
  <sheetViews>
    <sheetView topLeftCell="B1" workbookViewId="0">
      <selection activeCell="B1" sqref="B1"/>
    </sheetView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45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9.25" customHeight="1">
      <c r="A2" s="1"/>
      <c r="B2" s="146" t="s">
        <v>47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2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2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2"/>
    </row>
    <row r="7" spans="1:13" ht="30" customHeight="1">
      <c r="A7" s="1"/>
      <c r="B7" s="1"/>
      <c r="C7" s="1"/>
      <c r="D7" s="141" t="s">
        <v>20</v>
      </c>
      <c r="E7" s="142"/>
      <c r="F7" s="142"/>
      <c r="G7" s="142"/>
      <c r="H7" s="142"/>
      <c r="I7" s="142"/>
      <c r="J7" s="128">
        <f>MENU!C8</f>
        <v>0</v>
      </c>
      <c r="K7" s="129"/>
      <c r="L7" s="1"/>
      <c r="M7" s="2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2"/>
    </row>
    <row r="9" spans="1:13" ht="30" customHeight="1">
      <c r="A9" s="1"/>
      <c r="B9" s="1"/>
      <c r="C9" s="1"/>
      <c r="D9" s="141" t="s">
        <v>54</v>
      </c>
      <c r="E9" s="142"/>
      <c r="F9" s="142"/>
      <c r="G9" s="142"/>
      <c r="H9" s="142"/>
      <c r="I9" s="142"/>
      <c r="J9" s="174">
        <f>MENU!D8</f>
        <v>0</v>
      </c>
      <c r="K9" s="175"/>
      <c r="L9" s="1"/>
      <c r="M9" s="2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2"/>
    </row>
    <row r="11" spans="1:13" ht="20.25" customHeight="1" thickBot="1">
      <c r="A11" s="1"/>
      <c r="B11" s="1"/>
      <c r="C11" s="1"/>
      <c r="D11" s="143"/>
      <c r="E11" s="144"/>
      <c r="F11" s="144"/>
      <c r="G11" s="144"/>
      <c r="H11" s="144"/>
      <c r="I11" s="144"/>
      <c r="J11" s="144"/>
      <c r="K11" s="145"/>
      <c r="L11" s="1"/>
      <c r="M11" s="2"/>
    </row>
    <row r="12" spans="1:13" ht="30" customHeight="1">
      <c r="A12" s="1"/>
      <c r="B12" s="1"/>
      <c r="C12" s="1"/>
      <c r="D12" s="156" t="s">
        <v>19</v>
      </c>
      <c r="E12" s="157"/>
      <c r="F12" s="157"/>
      <c r="G12" s="157"/>
      <c r="H12" s="157"/>
      <c r="I12" s="157"/>
      <c r="J12" s="157"/>
      <c r="K12" s="158"/>
      <c r="L12" s="1"/>
      <c r="M12" s="2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2"/>
    </row>
    <row r="14" spans="1:13" ht="30" customHeight="1">
      <c r="A14" s="1"/>
      <c r="B14" s="1"/>
      <c r="C14" s="1"/>
      <c r="D14" s="139" t="s">
        <v>18</v>
      </c>
      <c r="E14" s="140"/>
      <c r="F14" s="140"/>
      <c r="G14" s="140"/>
      <c r="H14" s="140"/>
      <c r="I14" s="140"/>
      <c r="J14" s="46">
        <f>E43</f>
        <v>0</v>
      </c>
      <c r="K14" s="16"/>
      <c r="L14" s="1"/>
      <c r="M14" s="2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2"/>
    </row>
    <row r="16" spans="1:13" ht="30" customHeight="1" thickBot="1">
      <c r="A16" s="1"/>
      <c r="B16" s="1"/>
      <c r="C16" s="1"/>
      <c r="D16" s="137" t="s">
        <v>21</v>
      </c>
      <c r="E16" s="138"/>
      <c r="F16" s="138"/>
      <c r="G16" s="138"/>
      <c r="H16" s="138"/>
      <c r="I16" s="138"/>
      <c r="J16" s="17">
        <f>ΑΠΟΔΕΙΞΕΙΣ!J14</f>
        <v>0</v>
      </c>
      <c r="K16" s="18"/>
      <c r="L16" s="1"/>
      <c r="M16" s="2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</row>
    <row r="19" spans="1:13" ht="18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</row>
    <row r="20" spans="1:13" ht="18" hidden="1" customHeight="1">
      <c r="B20" s="170" t="s">
        <v>2</v>
      </c>
      <c r="C20" s="171"/>
      <c r="D20" s="171"/>
      <c r="E20" s="171"/>
      <c r="F20" s="171"/>
      <c r="G20" s="171"/>
      <c r="H20" s="172"/>
      <c r="I20" s="5"/>
      <c r="J20" s="159" t="s">
        <v>57</v>
      </c>
      <c r="K20" s="160"/>
      <c r="L20" s="160"/>
      <c r="M20" s="161"/>
    </row>
    <row r="21" spans="1:13" ht="18" hidden="1" customHeight="1">
      <c r="B21" s="147" t="s">
        <v>3</v>
      </c>
      <c r="C21" s="148"/>
      <c r="D21" s="185" t="s">
        <v>4</v>
      </c>
      <c r="E21" s="185"/>
      <c r="F21" s="185"/>
      <c r="G21" s="148" t="s">
        <v>5</v>
      </c>
      <c r="H21" s="178"/>
      <c r="I21" s="19"/>
      <c r="J21" s="20" t="s">
        <v>29</v>
      </c>
      <c r="K21" s="21" t="s">
        <v>30</v>
      </c>
      <c r="L21" s="22" t="s">
        <v>6</v>
      </c>
      <c r="M21" s="23">
        <f>SUM(M22:M44)</f>
        <v>0</v>
      </c>
    </row>
    <row r="22" spans="1:13" ht="18" hidden="1" customHeight="1">
      <c r="B22" s="149">
        <v>1</v>
      </c>
      <c r="C22" s="150"/>
      <c r="D22" s="181">
        <v>20000</v>
      </c>
      <c r="E22" s="181"/>
      <c r="F22" s="181"/>
      <c r="G22" s="179">
        <v>0.22</v>
      </c>
      <c r="H22" s="180"/>
      <c r="I22" s="24"/>
      <c r="J22" s="25">
        <v>20001</v>
      </c>
      <c r="K22" s="26">
        <v>21000</v>
      </c>
      <c r="L22" s="27">
        <v>10</v>
      </c>
      <c r="M22" s="28" t="str">
        <f>IF(AND($J$7&gt;J22,$J$7&lt;=K22),L22,"")</f>
        <v/>
      </c>
    </row>
    <row r="23" spans="1:13" ht="18" hidden="1" customHeight="1">
      <c r="B23" s="151">
        <v>2</v>
      </c>
      <c r="C23" s="152"/>
      <c r="D23" s="136">
        <v>10000</v>
      </c>
      <c r="E23" s="136"/>
      <c r="F23" s="136"/>
      <c r="G23" s="134">
        <v>0.28999999999999998</v>
      </c>
      <c r="H23" s="135"/>
      <c r="I23" s="24"/>
      <c r="J23" s="25">
        <f>K22+1</f>
        <v>21001</v>
      </c>
      <c r="K23" s="26">
        <f>K22+1000</f>
        <v>22000</v>
      </c>
      <c r="L23" s="27">
        <f>L22+10</f>
        <v>20</v>
      </c>
      <c r="M23" s="28" t="str">
        <f>IF(AND($J$7&gt;=J23,$J$7&lt;=K23),L23,"")</f>
        <v/>
      </c>
    </row>
    <row r="24" spans="1:13" ht="18" hidden="1" customHeight="1">
      <c r="B24" s="151">
        <v>3</v>
      </c>
      <c r="C24" s="152"/>
      <c r="D24" s="136">
        <v>10000</v>
      </c>
      <c r="E24" s="136"/>
      <c r="F24" s="136"/>
      <c r="G24" s="134">
        <v>0.37</v>
      </c>
      <c r="H24" s="135"/>
      <c r="I24" s="24"/>
      <c r="J24" s="25">
        <f>K23+1</f>
        <v>22001</v>
      </c>
      <c r="K24" s="26">
        <f>K23+1000</f>
        <v>23000</v>
      </c>
      <c r="L24" s="27">
        <f t="shared" ref="L24:L43" si="0">L23+10</f>
        <v>30</v>
      </c>
      <c r="M24" s="28" t="str">
        <f>IF(AND($J$7&gt;=J24,$J$7&lt;=K24),L24,"")</f>
        <v/>
      </c>
    </row>
    <row r="25" spans="1:13" ht="18" hidden="1" customHeight="1">
      <c r="B25" s="151">
        <v>4</v>
      </c>
      <c r="C25" s="152"/>
      <c r="D25" s="136">
        <v>40001</v>
      </c>
      <c r="E25" s="136"/>
      <c r="F25" s="136"/>
      <c r="G25" s="134">
        <v>0.45</v>
      </c>
      <c r="H25" s="135"/>
      <c r="I25" s="24"/>
      <c r="J25" s="25">
        <f t="shared" ref="J25:J43" si="1">K24+1</f>
        <v>23001</v>
      </c>
      <c r="K25" s="26">
        <f>K24+1000</f>
        <v>24000</v>
      </c>
      <c r="L25" s="27">
        <f t="shared" si="0"/>
        <v>40</v>
      </c>
      <c r="M25" s="28" t="str">
        <f>IF(AND($J$7&gt;=J25,$J$7&lt;=K25),L25,"")</f>
        <v/>
      </c>
    </row>
    <row r="26" spans="1:13" ht="18" hidden="1" customHeight="1">
      <c r="B26" s="151">
        <v>5</v>
      </c>
      <c r="C26" s="152"/>
      <c r="D26" s="136"/>
      <c r="E26" s="136"/>
      <c r="F26" s="136"/>
      <c r="G26" s="134"/>
      <c r="H26" s="135"/>
      <c r="I26" s="24"/>
      <c r="J26" s="25">
        <f t="shared" si="1"/>
        <v>24001</v>
      </c>
      <c r="K26" s="26">
        <f>K25+1000</f>
        <v>25000</v>
      </c>
      <c r="L26" s="27">
        <f t="shared" si="0"/>
        <v>50</v>
      </c>
      <c r="M26" s="28" t="str">
        <f>IF(AND($J$7&gt;=J26,$J$7&lt;=K26),L26,"")</f>
        <v/>
      </c>
    </row>
    <row r="27" spans="1:13" ht="18" hidden="1" customHeight="1">
      <c r="B27" s="151">
        <v>6</v>
      </c>
      <c r="C27" s="152"/>
      <c r="D27" s="136"/>
      <c r="E27" s="136"/>
      <c r="F27" s="136"/>
      <c r="G27" s="134"/>
      <c r="H27" s="135"/>
      <c r="I27" s="24"/>
      <c r="J27" s="25">
        <f t="shared" si="1"/>
        <v>25001</v>
      </c>
      <c r="K27" s="26">
        <f>K26+1000</f>
        <v>26000</v>
      </c>
      <c r="L27" s="27">
        <f t="shared" si="0"/>
        <v>60</v>
      </c>
      <c r="M27" s="28" t="str">
        <f>IF(AND($J$7&gt;=J27,$J$7&lt;=K27),L27,"")</f>
        <v/>
      </c>
    </row>
    <row r="28" spans="1:13" ht="18" hidden="1" customHeight="1">
      <c r="B28" s="151">
        <v>7</v>
      </c>
      <c r="C28" s="152"/>
      <c r="D28" s="136"/>
      <c r="E28" s="136"/>
      <c r="F28" s="136"/>
      <c r="G28" s="134"/>
      <c r="H28" s="135"/>
      <c r="I28" s="24"/>
      <c r="J28" s="25">
        <f t="shared" si="1"/>
        <v>26001</v>
      </c>
      <c r="K28" s="26">
        <f t="shared" ref="K28:K36" si="2">K27+1000</f>
        <v>27000</v>
      </c>
      <c r="L28" s="27">
        <f t="shared" si="0"/>
        <v>70</v>
      </c>
      <c r="M28" s="28" t="str">
        <f t="shared" ref="M28:M35" si="3">IF(AND($J$7&gt;=J28,$J$7&lt;=K28),L28,"")</f>
        <v/>
      </c>
    </row>
    <row r="29" spans="1:13" ht="18" hidden="1" customHeight="1">
      <c r="B29" s="151">
        <v>8</v>
      </c>
      <c r="C29" s="152"/>
      <c r="D29" s="136"/>
      <c r="E29" s="136"/>
      <c r="F29" s="136"/>
      <c r="G29" s="134"/>
      <c r="H29" s="135"/>
      <c r="I29" s="24"/>
      <c r="J29" s="25">
        <f t="shared" si="1"/>
        <v>27001</v>
      </c>
      <c r="K29" s="26">
        <f t="shared" si="2"/>
        <v>28000</v>
      </c>
      <c r="L29" s="27">
        <f t="shared" si="0"/>
        <v>80</v>
      </c>
      <c r="M29" s="28" t="str">
        <f t="shared" si="3"/>
        <v/>
      </c>
    </row>
    <row r="30" spans="1:13" ht="18" hidden="1" customHeight="1" thickBot="1">
      <c r="B30" s="162"/>
      <c r="C30" s="163"/>
      <c r="D30" s="167"/>
      <c r="E30" s="167"/>
      <c r="F30" s="167"/>
      <c r="G30" s="168"/>
      <c r="H30" s="169"/>
      <c r="I30" s="24"/>
      <c r="J30" s="25">
        <f t="shared" si="1"/>
        <v>28001</v>
      </c>
      <c r="K30" s="26">
        <f t="shared" si="2"/>
        <v>29000</v>
      </c>
      <c r="L30" s="27">
        <f t="shared" si="0"/>
        <v>90</v>
      </c>
      <c r="M30" s="28" t="str">
        <f t="shared" si="3"/>
        <v/>
      </c>
    </row>
    <row r="31" spans="1:13" ht="18" hidden="1" customHeight="1" thickBot="1">
      <c r="E31" s="29"/>
      <c r="I31" s="30" t="s">
        <v>27</v>
      </c>
      <c r="J31" s="25">
        <f t="shared" si="1"/>
        <v>29001</v>
      </c>
      <c r="K31" s="26">
        <f t="shared" si="2"/>
        <v>30000</v>
      </c>
      <c r="L31" s="27">
        <f t="shared" si="0"/>
        <v>100</v>
      </c>
      <c r="M31" s="28" t="str">
        <f t="shared" si="3"/>
        <v/>
      </c>
    </row>
    <row r="32" spans="1:13" ht="18" hidden="1" customHeight="1">
      <c r="C32" s="164" t="s">
        <v>7</v>
      </c>
      <c r="D32" s="176" t="s">
        <v>56</v>
      </c>
      <c r="E32" s="176"/>
      <c r="F32" s="31"/>
      <c r="G32" s="31"/>
      <c r="H32" s="31"/>
      <c r="I32" s="32"/>
      <c r="J32" s="25">
        <f t="shared" si="1"/>
        <v>30001</v>
      </c>
      <c r="K32" s="26">
        <f t="shared" si="2"/>
        <v>31000</v>
      </c>
      <c r="L32" s="27">
        <f t="shared" si="0"/>
        <v>110</v>
      </c>
      <c r="M32" s="28" t="str">
        <f t="shared" si="3"/>
        <v/>
      </c>
    </row>
    <row r="33" spans="2:13" ht="18" hidden="1" customHeight="1">
      <c r="C33" s="165"/>
      <c r="D33" s="96">
        <v>0</v>
      </c>
      <c r="E33" s="96">
        <v>1900</v>
      </c>
      <c r="F33" s="130">
        <f>IF(J7&lt;=D22,J7,D22)</f>
        <v>0</v>
      </c>
      <c r="G33" s="130"/>
      <c r="H33" s="34">
        <f>J7-F33</f>
        <v>0</v>
      </c>
      <c r="I33" s="35">
        <f>F33*G22</f>
        <v>0</v>
      </c>
      <c r="J33" s="25">
        <f t="shared" si="1"/>
        <v>31001</v>
      </c>
      <c r="K33" s="26">
        <f t="shared" si="2"/>
        <v>32000</v>
      </c>
      <c r="L33" s="27">
        <f t="shared" si="0"/>
        <v>120</v>
      </c>
      <c r="M33" s="28" t="str">
        <f t="shared" si="3"/>
        <v/>
      </c>
    </row>
    <row r="34" spans="2:13" ht="18" hidden="1" customHeight="1">
      <c r="C34" s="165"/>
      <c r="D34" s="96">
        <v>1</v>
      </c>
      <c r="E34" s="96">
        <v>1950</v>
      </c>
      <c r="F34" s="130">
        <f t="shared" ref="F34:F39" si="4">IF(H33&lt;=D23,H33,D23)</f>
        <v>0</v>
      </c>
      <c r="G34" s="131"/>
      <c r="H34" s="34">
        <f t="shared" ref="H34:H39" si="5">H33-D23</f>
        <v>-10000</v>
      </c>
      <c r="I34" s="35">
        <f t="shared" ref="I34:I40" si="6">IF(F34&gt;=0,F34*G23)</f>
        <v>0</v>
      </c>
      <c r="J34" s="25">
        <f t="shared" si="1"/>
        <v>32001</v>
      </c>
      <c r="K34" s="26">
        <f t="shared" si="2"/>
        <v>33000</v>
      </c>
      <c r="L34" s="27">
        <f>L33+10</f>
        <v>130</v>
      </c>
      <c r="M34" s="28" t="str">
        <f t="shared" si="3"/>
        <v/>
      </c>
    </row>
    <row r="35" spans="2:13" ht="18" hidden="1" customHeight="1">
      <c r="C35" s="165"/>
      <c r="D35" s="96">
        <v>2</v>
      </c>
      <c r="E35" s="96">
        <v>2000</v>
      </c>
      <c r="F35" s="130">
        <f t="shared" si="4"/>
        <v>-10000</v>
      </c>
      <c r="G35" s="131"/>
      <c r="H35" s="34">
        <f t="shared" si="5"/>
        <v>-20000</v>
      </c>
      <c r="I35" s="35" t="b">
        <f t="shared" si="6"/>
        <v>0</v>
      </c>
      <c r="J35" s="25">
        <f t="shared" si="1"/>
        <v>33001</v>
      </c>
      <c r="K35" s="26">
        <f t="shared" si="2"/>
        <v>34000</v>
      </c>
      <c r="L35" s="27">
        <f t="shared" si="0"/>
        <v>140</v>
      </c>
      <c r="M35" s="28" t="str">
        <f t="shared" si="3"/>
        <v/>
      </c>
    </row>
    <row r="36" spans="2:13" ht="18" hidden="1" customHeight="1">
      <c r="C36" s="165"/>
      <c r="D36" s="96">
        <v>3</v>
      </c>
      <c r="E36" s="96">
        <v>2100</v>
      </c>
      <c r="F36" s="130">
        <f>H35</f>
        <v>-20000</v>
      </c>
      <c r="G36" s="131"/>
      <c r="H36" s="34"/>
      <c r="I36" s="35" t="b">
        <f t="shared" si="6"/>
        <v>0</v>
      </c>
      <c r="J36" s="25">
        <f t="shared" si="1"/>
        <v>34001</v>
      </c>
      <c r="K36" s="26">
        <f t="shared" si="2"/>
        <v>35000</v>
      </c>
      <c r="L36" s="27">
        <f t="shared" si="0"/>
        <v>150</v>
      </c>
      <c r="M36" s="28" t="str">
        <f t="shared" ref="M36:M43" si="7">IF(AND($J$7&gt;=J36,$J$7&lt;=K36),L36,"")</f>
        <v/>
      </c>
    </row>
    <row r="37" spans="2:13" ht="18" hidden="1" customHeight="1">
      <c r="C37" s="165"/>
      <c r="D37" s="97">
        <f>IF($J$9=D33,E33,"")</f>
        <v>1900</v>
      </c>
      <c r="E37" s="96"/>
      <c r="F37" s="130">
        <f t="shared" si="4"/>
        <v>0</v>
      </c>
      <c r="G37" s="131"/>
      <c r="H37" s="34">
        <f t="shared" si="5"/>
        <v>0</v>
      </c>
      <c r="I37" s="35">
        <f t="shared" si="6"/>
        <v>0</v>
      </c>
      <c r="J37" s="25">
        <f t="shared" si="1"/>
        <v>35001</v>
      </c>
      <c r="K37" s="26">
        <f t="shared" ref="K37:K43" si="8">K36+1000</f>
        <v>36000</v>
      </c>
      <c r="L37" s="27">
        <f t="shared" si="0"/>
        <v>160</v>
      </c>
      <c r="M37" s="28" t="str">
        <f t="shared" si="7"/>
        <v/>
      </c>
    </row>
    <row r="38" spans="2:13" ht="18" hidden="1" customHeight="1">
      <c r="C38" s="165"/>
      <c r="D38" s="97" t="str">
        <f>IF($J$9=D34,E34,"")</f>
        <v/>
      </c>
      <c r="E38" s="96"/>
      <c r="F38" s="130">
        <f t="shared" si="4"/>
        <v>0</v>
      </c>
      <c r="G38" s="131"/>
      <c r="H38" s="34">
        <f t="shared" si="5"/>
        <v>0</v>
      </c>
      <c r="I38" s="35">
        <f t="shared" si="6"/>
        <v>0</v>
      </c>
      <c r="J38" s="25">
        <f t="shared" si="1"/>
        <v>36001</v>
      </c>
      <c r="K38" s="26">
        <f t="shared" si="8"/>
        <v>37000</v>
      </c>
      <c r="L38" s="27">
        <f t="shared" si="0"/>
        <v>170</v>
      </c>
      <c r="M38" s="28" t="str">
        <f t="shared" si="7"/>
        <v/>
      </c>
    </row>
    <row r="39" spans="2:13" ht="18" hidden="1" customHeight="1">
      <c r="C39" s="165"/>
      <c r="D39" s="97" t="str">
        <f>IF($J$9=D35,E35,"")</f>
        <v/>
      </c>
      <c r="E39" s="96"/>
      <c r="F39" s="130">
        <f t="shared" si="4"/>
        <v>0</v>
      </c>
      <c r="G39" s="131"/>
      <c r="H39" s="34">
        <f t="shared" si="5"/>
        <v>0</v>
      </c>
      <c r="I39" s="35">
        <f t="shared" si="6"/>
        <v>0</v>
      </c>
      <c r="J39" s="25">
        <f t="shared" si="1"/>
        <v>37001</v>
      </c>
      <c r="K39" s="26">
        <f t="shared" si="8"/>
        <v>38000</v>
      </c>
      <c r="L39" s="27">
        <f t="shared" si="0"/>
        <v>180</v>
      </c>
      <c r="M39" s="28" t="str">
        <f t="shared" si="7"/>
        <v/>
      </c>
    </row>
    <row r="40" spans="2:13" ht="18" hidden="1" customHeight="1">
      <c r="C40" s="165"/>
      <c r="D40" s="97" t="str">
        <f>IF($J$9&gt;=D36,E36,"")</f>
        <v/>
      </c>
      <c r="E40" s="96"/>
      <c r="F40" s="130">
        <f>H39</f>
        <v>0</v>
      </c>
      <c r="G40" s="131"/>
      <c r="H40" s="33"/>
      <c r="I40" s="35">
        <f t="shared" si="6"/>
        <v>0</v>
      </c>
      <c r="J40" s="25">
        <f t="shared" si="1"/>
        <v>38001</v>
      </c>
      <c r="K40" s="26">
        <f t="shared" si="8"/>
        <v>39000</v>
      </c>
      <c r="L40" s="27">
        <f t="shared" si="0"/>
        <v>190</v>
      </c>
      <c r="M40" s="28" t="str">
        <f t="shared" si="7"/>
        <v/>
      </c>
    </row>
    <row r="41" spans="2:13" ht="18" hidden="1" customHeight="1" thickBot="1">
      <c r="C41" s="166"/>
      <c r="D41" s="98" t="s">
        <v>55</v>
      </c>
      <c r="E41" s="99">
        <f>SUM(D37:D40)</f>
        <v>1900</v>
      </c>
      <c r="F41" s="132"/>
      <c r="G41" s="133"/>
      <c r="H41" s="14"/>
      <c r="I41" s="36"/>
      <c r="J41" s="25">
        <f t="shared" si="1"/>
        <v>39001</v>
      </c>
      <c r="K41" s="26">
        <f t="shared" si="8"/>
        <v>40000</v>
      </c>
      <c r="L41" s="27">
        <f t="shared" si="0"/>
        <v>200</v>
      </c>
      <c r="M41" s="28" t="str">
        <f t="shared" si="7"/>
        <v/>
      </c>
    </row>
    <row r="42" spans="2:13" ht="18" hidden="1" customHeight="1">
      <c r="C42" s="173" t="s">
        <v>58</v>
      </c>
      <c r="D42" s="173"/>
      <c r="E42" s="37">
        <f>M21</f>
        <v>0</v>
      </c>
      <c r="F42" s="38"/>
      <c r="G42" s="184" t="s">
        <v>31</v>
      </c>
      <c r="H42" s="184"/>
      <c r="I42" s="39">
        <f>SUM(I33:I41)</f>
        <v>0</v>
      </c>
      <c r="J42" s="25">
        <f t="shared" si="1"/>
        <v>40001</v>
      </c>
      <c r="K42" s="26">
        <f t="shared" si="8"/>
        <v>41000</v>
      </c>
      <c r="L42" s="27">
        <f t="shared" si="0"/>
        <v>210</v>
      </c>
      <c r="M42" s="28" t="str">
        <f t="shared" si="7"/>
        <v/>
      </c>
    </row>
    <row r="43" spans="2:13" ht="18" hidden="1" customHeight="1" thickBot="1">
      <c r="C43" s="182" t="s">
        <v>32</v>
      </c>
      <c r="D43" s="182"/>
      <c r="E43" s="183">
        <f>IF(I42&lt;=I43,0,IF(E41&lt;=E42,I42,I42-I43))</f>
        <v>0</v>
      </c>
      <c r="F43" s="182"/>
      <c r="G43" s="177" t="s">
        <v>59</v>
      </c>
      <c r="H43" s="177"/>
      <c r="I43" s="39">
        <f>E41-E42</f>
        <v>1900</v>
      </c>
      <c r="J43" s="40">
        <f t="shared" si="1"/>
        <v>41001</v>
      </c>
      <c r="K43" s="41">
        <f t="shared" si="8"/>
        <v>42000</v>
      </c>
      <c r="L43" s="42">
        <f t="shared" si="0"/>
        <v>220</v>
      </c>
      <c r="M43" s="43" t="str">
        <f t="shared" si="7"/>
        <v/>
      </c>
    </row>
    <row r="44" spans="2:13" ht="18" hidden="1" customHeight="1" thickBot="1">
      <c r="J44" s="40" t="str">
        <f>IF(J7&gt;K43,J7-K43,"")</f>
        <v/>
      </c>
      <c r="K44" s="41" t="str">
        <f>IF(J44&lt;&gt;"",INT(J44/1000),"")</f>
        <v/>
      </c>
      <c r="L44" s="42" t="str">
        <f>IF(J44&lt;&gt;"",K44*10,"")</f>
        <v/>
      </c>
      <c r="M44" s="43" t="str">
        <f>IF(J44&lt;&gt;"",L44+L43,"")</f>
        <v/>
      </c>
    </row>
    <row r="45" spans="2:13" ht="18" hidden="1" customHeight="1">
      <c r="B45" s="44"/>
      <c r="C45" s="44" t="s">
        <v>13</v>
      </c>
    </row>
    <row r="46" spans="2:13" ht="18" hidden="1" customHeight="1">
      <c r="B46" s="44"/>
    </row>
    <row r="47" spans="2:13" ht="18" hidden="1" customHeight="1">
      <c r="B47" s="44" t="s">
        <v>0</v>
      </c>
      <c r="C47" s="44" t="s">
        <v>14</v>
      </c>
    </row>
    <row r="48" spans="2:13" ht="18" hidden="1" customHeight="1"/>
    <row r="49" spans="2:3" ht="18" hidden="1" customHeight="1">
      <c r="B49" s="44" t="s">
        <v>0</v>
      </c>
      <c r="C49" s="44" t="s">
        <v>15</v>
      </c>
    </row>
    <row r="50" spans="2:3" ht="18" hidden="1" customHeight="1"/>
  </sheetData>
  <sheetProtection password="CCB1" sheet="1" objects="1" scenarios="1" selectLockedCells="1" selectUnlockedCells="1"/>
  <mergeCells count="58">
    <mergeCell ref="J9:K9"/>
    <mergeCell ref="D32:E32"/>
    <mergeCell ref="G43:H43"/>
    <mergeCell ref="G21:H21"/>
    <mergeCell ref="G22:H22"/>
    <mergeCell ref="D22:F22"/>
    <mergeCell ref="G27:H27"/>
    <mergeCell ref="C43:D43"/>
    <mergeCell ref="E43:F43"/>
    <mergeCell ref="B27:C27"/>
    <mergeCell ref="G42:H42"/>
    <mergeCell ref="F40:G40"/>
    <mergeCell ref="D21:F21"/>
    <mergeCell ref="D23:F23"/>
    <mergeCell ref="D27:F27"/>
    <mergeCell ref="G28:H28"/>
    <mergeCell ref="D30:F30"/>
    <mergeCell ref="G30:H30"/>
    <mergeCell ref="D25:F25"/>
    <mergeCell ref="B20:H20"/>
    <mergeCell ref="C42:D42"/>
    <mergeCell ref="B28:C28"/>
    <mergeCell ref="B29:C29"/>
    <mergeCell ref="B26:C26"/>
    <mergeCell ref="D26:F26"/>
    <mergeCell ref="D28:F28"/>
    <mergeCell ref="B2:L2"/>
    <mergeCell ref="F33:G33"/>
    <mergeCell ref="B21:C21"/>
    <mergeCell ref="B22:C22"/>
    <mergeCell ref="B23:C23"/>
    <mergeCell ref="B24:C24"/>
    <mergeCell ref="D5:K5"/>
    <mergeCell ref="B25:C25"/>
    <mergeCell ref="D7:I7"/>
    <mergeCell ref="D12:K12"/>
    <mergeCell ref="J20:M20"/>
    <mergeCell ref="D24:F24"/>
    <mergeCell ref="G23:H23"/>
    <mergeCell ref="G24:H24"/>
    <mergeCell ref="B30:C30"/>
    <mergeCell ref="C32:C41"/>
    <mergeCell ref="J7:K7"/>
    <mergeCell ref="F36:G36"/>
    <mergeCell ref="F41:G41"/>
    <mergeCell ref="F37:G37"/>
    <mergeCell ref="F39:G39"/>
    <mergeCell ref="F38:G38"/>
    <mergeCell ref="G25:H25"/>
    <mergeCell ref="D29:F29"/>
    <mergeCell ref="G29:H29"/>
    <mergeCell ref="F34:G34"/>
    <mergeCell ref="F35:G35"/>
    <mergeCell ref="D16:I16"/>
    <mergeCell ref="D14:I14"/>
    <mergeCell ref="G26:H26"/>
    <mergeCell ref="D9:I9"/>
    <mergeCell ref="D11:K11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workbookViewId="0"/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6" t="s">
        <v>33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41" t="s">
        <v>20</v>
      </c>
      <c r="E7" s="142"/>
      <c r="F7" s="142"/>
      <c r="G7" s="142"/>
      <c r="H7" s="142"/>
      <c r="I7" s="142"/>
      <c r="J7" s="188">
        <f>MENU!C8</f>
        <v>0</v>
      </c>
      <c r="K7" s="189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6"/>
      <c r="E9" s="187"/>
      <c r="F9" s="187"/>
      <c r="G9" s="187"/>
      <c r="H9" s="187"/>
      <c r="I9" s="187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43"/>
      <c r="E11" s="144"/>
      <c r="F11" s="144"/>
      <c r="G11" s="144"/>
      <c r="H11" s="144"/>
      <c r="I11" s="144"/>
      <c r="J11" s="144"/>
      <c r="K11" s="145"/>
      <c r="L11" s="1"/>
      <c r="M11" s="1"/>
    </row>
    <row r="12" spans="1:13" ht="30" customHeight="1">
      <c r="A12" s="1"/>
      <c r="B12" s="1"/>
      <c r="C12" s="1"/>
      <c r="D12" s="156" t="s">
        <v>19</v>
      </c>
      <c r="E12" s="157"/>
      <c r="F12" s="157"/>
      <c r="G12" s="157"/>
      <c r="H12" s="157"/>
      <c r="I12" s="157"/>
      <c r="J12" s="157"/>
      <c r="K12" s="158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90" t="s">
        <v>18</v>
      </c>
      <c r="E14" s="191"/>
      <c r="F14" s="191"/>
      <c r="G14" s="191"/>
      <c r="H14" s="191"/>
      <c r="I14" s="191"/>
      <c r="J14" s="47">
        <f>I42</f>
        <v>0</v>
      </c>
      <c r="K14" s="67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92" t="s">
        <v>46</v>
      </c>
      <c r="E16" s="193"/>
      <c r="F16" s="193"/>
      <c r="G16" s="193"/>
      <c r="H16" s="193"/>
      <c r="I16" s="193"/>
      <c r="J16" s="68">
        <f>ROUND(J14*100%,2)</f>
        <v>0</v>
      </c>
      <c r="K16" s="69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70" t="s">
        <v>2</v>
      </c>
      <c r="C20" s="171"/>
      <c r="D20" s="171"/>
      <c r="E20" s="171"/>
      <c r="F20" s="171"/>
      <c r="G20" s="171"/>
      <c r="H20" s="172"/>
      <c r="I20" s="5"/>
      <c r="J20" s="159" t="s">
        <v>22</v>
      </c>
      <c r="K20" s="160"/>
      <c r="L20" s="160"/>
      <c r="M20" s="161"/>
    </row>
    <row r="21" spans="1:13" ht="25.5" hidden="1">
      <c r="B21" s="147" t="s">
        <v>3</v>
      </c>
      <c r="C21" s="148"/>
      <c r="D21" s="185" t="s">
        <v>4</v>
      </c>
      <c r="E21" s="185"/>
      <c r="F21" s="185"/>
      <c r="G21" s="148" t="s">
        <v>5</v>
      </c>
      <c r="H21" s="178"/>
      <c r="I21" s="19"/>
      <c r="J21" s="20" t="s">
        <v>23</v>
      </c>
      <c r="K21" s="21" t="s">
        <v>24</v>
      </c>
      <c r="L21" s="22" t="s">
        <v>6</v>
      </c>
      <c r="M21" s="48" t="s">
        <v>28</v>
      </c>
    </row>
    <row r="22" spans="1:13" hidden="1">
      <c r="B22" s="149">
        <v>1</v>
      </c>
      <c r="C22" s="150"/>
      <c r="D22" s="181">
        <v>20000</v>
      </c>
      <c r="E22" s="181"/>
      <c r="F22" s="181"/>
      <c r="G22" s="179">
        <v>0.22</v>
      </c>
      <c r="H22" s="180"/>
      <c r="I22" s="24"/>
      <c r="J22" s="49"/>
      <c r="K22" s="50"/>
      <c r="L22" s="51"/>
      <c r="M22" s="52"/>
    </row>
    <row r="23" spans="1:13" hidden="1">
      <c r="B23" s="151">
        <v>2</v>
      </c>
      <c r="C23" s="152"/>
      <c r="D23" s="136">
        <v>10000</v>
      </c>
      <c r="E23" s="136"/>
      <c r="F23" s="136"/>
      <c r="G23" s="134">
        <v>0.28999999999999998</v>
      </c>
      <c r="H23" s="135"/>
      <c r="I23" s="24"/>
      <c r="J23" s="49"/>
      <c r="K23" s="50"/>
      <c r="L23" s="51"/>
      <c r="M23" s="52"/>
    </row>
    <row r="24" spans="1:13" hidden="1">
      <c r="B24" s="151">
        <v>3</v>
      </c>
      <c r="C24" s="152"/>
      <c r="D24" s="136">
        <v>10000</v>
      </c>
      <c r="E24" s="136"/>
      <c r="F24" s="136"/>
      <c r="G24" s="134">
        <v>0.37</v>
      </c>
      <c r="H24" s="135"/>
      <c r="I24" s="24"/>
      <c r="J24" s="49"/>
      <c r="K24" s="50"/>
      <c r="L24" s="51"/>
      <c r="M24" s="52"/>
    </row>
    <row r="25" spans="1:13" hidden="1">
      <c r="B25" s="151">
        <v>4</v>
      </c>
      <c r="C25" s="152"/>
      <c r="D25" s="136">
        <v>40001</v>
      </c>
      <c r="E25" s="136"/>
      <c r="F25" s="136"/>
      <c r="G25" s="134">
        <v>0.45</v>
      </c>
      <c r="H25" s="135"/>
      <c r="I25" s="24"/>
      <c r="J25" s="49"/>
      <c r="K25" s="50"/>
      <c r="L25" s="51"/>
      <c r="M25" s="52"/>
    </row>
    <row r="26" spans="1:13" hidden="1">
      <c r="B26" s="151">
        <v>5</v>
      </c>
      <c r="C26" s="152"/>
      <c r="D26" s="136"/>
      <c r="E26" s="136"/>
      <c r="F26" s="136"/>
      <c r="G26" s="134"/>
      <c r="H26" s="135"/>
      <c r="I26" s="24"/>
      <c r="J26" s="49"/>
      <c r="K26" s="50"/>
      <c r="L26" s="51"/>
      <c r="M26" s="52"/>
    </row>
    <row r="27" spans="1:13" hidden="1">
      <c r="B27" s="151">
        <v>6</v>
      </c>
      <c r="C27" s="152"/>
      <c r="D27" s="136"/>
      <c r="E27" s="136"/>
      <c r="F27" s="136"/>
      <c r="G27" s="134"/>
      <c r="H27" s="135"/>
      <c r="I27" s="24"/>
      <c r="J27" s="49"/>
      <c r="K27" s="50"/>
      <c r="L27" s="51"/>
      <c r="M27" s="52"/>
    </row>
    <row r="28" spans="1:13" hidden="1">
      <c r="B28" s="151">
        <v>7</v>
      </c>
      <c r="C28" s="152"/>
      <c r="D28" s="136"/>
      <c r="E28" s="136"/>
      <c r="F28" s="136"/>
      <c r="G28" s="134"/>
      <c r="H28" s="135"/>
      <c r="I28" s="24"/>
      <c r="J28" s="49"/>
      <c r="K28" s="50"/>
      <c r="L28" s="51"/>
      <c r="M28" s="52"/>
    </row>
    <row r="29" spans="1:13" hidden="1">
      <c r="B29" s="151">
        <v>8</v>
      </c>
      <c r="C29" s="152"/>
      <c r="D29" s="136"/>
      <c r="E29" s="136"/>
      <c r="F29" s="136"/>
      <c r="G29" s="134"/>
      <c r="H29" s="135"/>
      <c r="I29" s="24"/>
      <c r="J29" s="49"/>
      <c r="K29" s="50"/>
      <c r="L29" s="51"/>
      <c r="M29" s="52"/>
    </row>
    <row r="30" spans="1:13" ht="13.5" hidden="1" thickBot="1">
      <c r="B30" s="162"/>
      <c r="C30" s="163"/>
      <c r="D30" s="167"/>
      <c r="E30" s="167"/>
      <c r="F30" s="167"/>
      <c r="G30" s="168"/>
      <c r="H30" s="169"/>
      <c r="I30" s="24"/>
      <c r="J30" s="53"/>
      <c r="K30" s="54"/>
      <c r="L30" s="55"/>
      <c r="M30" s="56"/>
    </row>
    <row r="31" spans="1:13" ht="13.5" hidden="1" thickBot="1">
      <c r="I31" s="30" t="s">
        <v>27</v>
      </c>
      <c r="J31" s="57" t="s">
        <v>22</v>
      </c>
    </row>
    <row r="32" spans="1:13" hidden="1">
      <c r="C32" s="164" t="s">
        <v>7</v>
      </c>
      <c r="D32" s="31"/>
      <c r="E32" s="31"/>
      <c r="F32" s="31"/>
      <c r="G32" s="31"/>
      <c r="H32" s="31"/>
      <c r="I32" s="58"/>
      <c r="J32" s="59"/>
    </row>
    <row r="33" spans="2:11" hidden="1">
      <c r="C33" s="165"/>
      <c r="D33" s="131" t="s">
        <v>8</v>
      </c>
      <c r="E33" s="131"/>
      <c r="F33" s="130">
        <f>IF(J7&lt;=D22,J7,D22)</f>
        <v>0</v>
      </c>
      <c r="G33" s="130"/>
      <c r="H33" s="34">
        <f>J7-F33</f>
        <v>0</v>
      </c>
      <c r="I33" s="60">
        <f>F33*G22</f>
        <v>0</v>
      </c>
      <c r="J33" s="61"/>
      <c r="K33" s="45"/>
    </row>
    <row r="34" spans="2:11" hidden="1">
      <c r="C34" s="165"/>
      <c r="D34" s="131" t="s">
        <v>9</v>
      </c>
      <c r="E34" s="131"/>
      <c r="F34" s="130">
        <f t="shared" ref="F34:F39" si="0">IF(H33&lt;=D23,H33,D23)</f>
        <v>0</v>
      </c>
      <c r="G34" s="131"/>
      <c r="H34" s="34">
        <f t="shared" ref="H34:H39" si="1">H33-D23</f>
        <v>-10000</v>
      </c>
      <c r="I34" s="60">
        <f t="shared" ref="I34:I40" si="2">IF(F34&gt;=0,F34*G23)</f>
        <v>0</v>
      </c>
      <c r="J34" s="62"/>
    </row>
    <row r="35" spans="2:11" hidden="1">
      <c r="C35" s="165"/>
      <c r="D35" s="131" t="s">
        <v>10</v>
      </c>
      <c r="E35" s="131"/>
      <c r="F35" s="130">
        <f t="shared" si="0"/>
        <v>-10000</v>
      </c>
      <c r="G35" s="131"/>
      <c r="H35" s="34">
        <f t="shared" si="1"/>
        <v>-20000</v>
      </c>
      <c r="I35" s="60" t="b">
        <f t="shared" si="2"/>
        <v>0</v>
      </c>
      <c r="J35" s="62"/>
    </row>
    <row r="36" spans="2:11" hidden="1">
      <c r="C36" s="165"/>
      <c r="D36" s="131" t="s">
        <v>11</v>
      </c>
      <c r="E36" s="131"/>
      <c r="F36" s="130">
        <f>H35</f>
        <v>-20000</v>
      </c>
      <c r="G36" s="131"/>
      <c r="H36" s="34"/>
      <c r="I36" s="60" t="b">
        <f t="shared" si="2"/>
        <v>0</v>
      </c>
      <c r="J36" s="62"/>
    </row>
    <row r="37" spans="2:11" hidden="1">
      <c r="C37" s="165"/>
      <c r="D37" s="194" t="s">
        <v>12</v>
      </c>
      <c r="E37" s="131"/>
      <c r="F37" s="130">
        <f t="shared" si="0"/>
        <v>0</v>
      </c>
      <c r="G37" s="131"/>
      <c r="H37" s="34">
        <f t="shared" si="1"/>
        <v>0</v>
      </c>
      <c r="I37" s="60">
        <f t="shared" si="2"/>
        <v>0</v>
      </c>
      <c r="J37" s="62"/>
    </row>
    <row r="38" spans="2:11" hidden="1">
      <c r="C38" s="165"/>
      <c r="D38" s="194" t="s">
        <v>16</v>
      </c>
      <c r="E38" s="131"/>
      <c r="F38" s="130">
        <f t="shared" si="0"/>
        <v>0</v>
      </c>
      <c r="G38" s="131"/>
      <c r="H38" s="34">
        <f t="shared" si="1"/>
        <v>0</v>
      </c>
      <c r="I38" s="60">
        <f t="shared" si="2"/>
        <v>0</v>
      </c>
      <c r="J38" s="62"/>
    </row>
    <row r="39" spans="2:11" hidden="1">
      <c r="C39" s="165"/>
      <c r="D39" s="194" t="s">
        <v>17</v>
      </c>
      <c r="E39" s="131"/>
      <c r="F39" s="130">
        <f t="shared" si="0"/>
        <v>0</v>
      </c>
      <c r="G39" s="131"/>
      <c r="H39" s="34">
        <f t="shared" si="1"/>
        <v>0</v>
      </c>
      <c r="I39" s="60">
        <f t="shared" si="2"/>
        <v>0</v>
      </c>
      <c r="J39" s="62"/>
    </row>
    <row r="40" spans="2:11" hidden="1">
      <c r="C40" s="165"/>
      <c r="D40" s="194" t="s">
        <v>25</v>
      </c>
      <c r="E40" s="131"/>
      <c r="F40" s="130">
        <f>H39</f>
        <v>0</v>
      </c>
      <c r="G40" s="131"/>
      <c r="H40" s="33"/>
      <c r="I40" s="60">
        <f t="shared" si="2"/>
        <v>0</v>
      </c>
      <c r="J40" s="62"/>
    </row>
    <row r="41" spans="2:11" ht="13.5" hidden="1" thickBot="1">
      <c r="C41" s="166"/>
      <c r="D41" s="133"/>
      <c r="E41" s="133"/>
      <c r="F41" s="132"/>
      <c r="G41" s="133"/>
      <c r="H41" s="14"/>
      <c r="I41" s="63"/>
      <c r="J41" s="64"/>
    </row>
    <row r="42" spans="2:11" hidden="1">
      <c r="D42" s="195"/>
      <c r="E42" s="195"/>
      <c r="F42" s="38"/>
      <c r="G42" s="196" t="s">
        <v>26</v>
      </c>
      <c r="H42" s="196"/>
      <c r="I42" s="65">
        <f>SUM(I33:I41)</f>
        <v>0</v>
      </c>
      <c r="J42" s="66">
        <f>SUM(J33:J41)</f>
        <v>0</v>
      </c>
    </row>
    <row r="43" spans="2:11" hidden="1">
      <c r="D43" s="195"/>
      <c r="E43" s="195"/>
      <c r="F43" s="195"/>
      <c r="G43" s="195"/>
    </row>
    <row r="44" spans="2:11" hidden="1"/>
    <row r="45" spans="2:11" hidden="1">
      <c r="B45" s="44"/>
      <c r="C45" s="44" t="s">
        <v>13</v>
      </c>
    </row>
    <row r="46" spans="2:11" hidden="1">
      <c r="B46" s="44"/>
    </row>
    <row r="47" spans="2:11" hidden="1">
      <c r="B47" s="44" t="s">
        <v>0</v>
      </c>
      <c r="C47" s="44" t="s">
        <v>14</v>
      </c>
    </row>
    <row r="48" spans="2:11" hidden="1"/>
    <row r="49" spans="2:3" hidden="1">
      <c r="B49" s="44" t="s">
        <v>0</v>
      </c>
      <c r="C49" s="44" t="s">
        <v>15</v>
      </c>
    </row>
    <row r="50" spans="2:3" hidden="1"/>
    <row r="51" spans="2:3" ht="24.95" customHeight="1"/>
  </sheetData>
  <sheetProtection password="CCB1" sheet="1" objects="1" scenarios="1" selectLockedCells="1" selectUnlockedCells="1"/>
  <mergeCells count="64"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4:I14"/>
    <mergeCell ref="D16:I16"/>
    <mergeCell ref="B20:H20"/>
    <mergeCell ref="J20:M20"/>
    <mergeCell ref="B21:C21"/>
    <mergeCell ref="D21:F21"/>
    <mergeCell ref="G21:H21"/>
    <mergeCell ref="D12:K12"/>
    <mergeCell ref="B2:L2"/>
    <mergeCell ref="D5:K5"/>
    <mergeCell ref="D7:I7"/>
    <mergeCell ref="D9:I9"/>
    <mergeCell ref="D11:K11"/>
    <mergeCell ref="J7:K7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workbookViewId="0"/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6" t="s">
        <v>43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41" t="s">
        <v>20</v>
      </c>
      <c r="E7" s="142"/>
      <c r="F7" s="142"/>
      <c r="G7" s="142"/>
      <c r="H7" s="142"/>
      <c r="I7" s="142"/>
      <c r="J7" s="188">
        <f>MENU!C8</f>
        <v>0</v>
      </c>
      <c r="K7" s="189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6"/>
      <c r="E9" s="187"/>
      <c r="F9" s="187"/>
      <c r="G9" s="187"/>
      <c r="H9" s="187"/>
      <c r="I9" s="187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43"/>
      <c r="E11" s="144"/>
      <c r="F11" s="144"/>
      <c r="G11" s="144"/>
      <c r="H11" s="144"/>
      <c r="I11" s="144"/>
      <c r="J11" s="144"/>
      <c r="K11" s="145"/>
      <c r="L11" s="1"/>
      <c r="M11" s="1"/>
    </row>
    <row r="12" spans="1:13" ht="30" customHeight="1">
      <c r="A12" s="1"/>
      <c r="B12" s="1"/>
      <c r="C12" s="1"/>
      <c r="D12" s="156" t="s">
        <v>19</v>
      </c>
      <c r="E12" s="157"/>
      <c r="F12" s="157"/>
      <c r="G12" s="157"/>
      <c r="H12" s="157"/>
      <c r="I12" s="157"/>
      <c r="J12" s="157"/>
      <c r="K12" s="158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90" t="s">
        <v>18</v>
      </c>
      <c r="E14" s="191"/>
      <c r="F14" s="191"/>
      <c r="G14" s="191"/>
      <c r="H14" s="191"/>
      <c r="I14" s="191"/>
      <c r="J14" s="47">
        <f>I42</f>
        <v>0</v>
      </c>
      <c r="K14" s="67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92"/>
      <c r="E16" s="193"/>
      <c r="F16" s="193"/>
      <c r="G16" s="193"/>
      <c r="H16" s="193"/>
      <c r="I16" s="193"/>
      <c r="J16" s="68"/>
      <c r="K16" s="69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70" t="s">
        <v>2</v>
      </c>
      <c r="C20" s="171"/>
      <c r="D20" s="171"/>
      <c r="E20" s="171"/>
      <c r="F20" s="171"/>
      <c r="G20" s="171"/>
      <c r="H20" s="172"/>
      <c r="I20" s="5"/>
      <c r="J20" s="159" t="s">
        <v>22</v>
      </c>
      <c r="K20" s="160"/>
      <c r="L20" s="160"/>
      <c r="M20" s="161"/>
    </row>
    <row r="21" spans="1:13" ht="25.5" hidden="1">
      <c r="B21" s="147" t="s">
        <v>3</v>
      </c>
      <c r="C21" s="148"/>
      <c r="D21" s="185" t="s">
        <v>4</v>
      </c>
      <c r="E21" s="185"/>
      <c r="F21" s="185"/>
      <c r="G21" s="148" t="s">
        <v>5</v>
      </c>
      <c r="H21" s="178"/>
      <c r="I21" s="19"/>
      <c r="J21" s="20" t="s">
        <v>23</v>
      </c>
      <c r="K21" s="21" t="s">
        <v>24</v>
      </c>
      <c r="L21" s="22" t="s">
        <v>6</v>
      </c>
      <c r="M21" s="48" t="s">
        <v>28</v>
      </c>
    </row>
    <row r="22" spans="1:13" hidden="1">
      <c r="B22" s="149">
        <v>1</v>
      </c>
      <c r="C22" s="150"/>
      <c r="D22" s="181">
        <v>12000</v>
      </c>
      <c r="E22" s="181"/>
      <c r="F22" s="181"/>
      <c r="G22" s="179">
        <v>0.15</v>
      </c>
      <c r="H22" s="180"/>
      <c r="I22" s="24"/>
      <c r="J22" s="49"/>
      <c r="K22" s="50"/>
      <c r="L22" s="51"/>
      <c r="M22" s="52"/>
    </row>
    <row r="23" spans="1:13" hidden="1">
      <c r="B23" s="151">
        <v>2</v>
      </c>
      <c r="C23" s="152"/>
      <c r="D23" s="136">
        <v>23000</v>
      </c>
      <c r="E23" s="136"/>
      <c r="F23" s="136"/>
      <c r="G23" s="134">
        <v>0.35</v>
      </c>
      <c r="H23" s="135"/>
      <c r="I23" s="24"/>
      <c r="J23" s="49"/>
      <c r="K23" s="50"/>
      <c r="L23" s="51"/>
      <c r="M23" s="52"/>
    </row>
    <row r="24" spans="1:13" hidden="1">
      <c r="B24" s="151">
        <v>3</v>
      </c>
      <c r="C24" s="152"/>
      <c r="D24" s="136">
        <v>35001</v>
      </c>
      <c r="E24" s="136"/>
      <c r="F24" s="136"/>
      <c r="G24" s="134">
        <v>0.45</v>
      </c>
      <c r="H24" s="135"/>
      <c r="I24" s="24"/>
      <c r="J24" s="49"/>
      <c r="K24" s="50"/>
      <c r="L24" s="51"/>
      <c r="M24" s="52"/>
    </row>
    <row r="25" spans="1:13" hidden="1">
      <c r="B25" s="151">
        <v>4</v>
      </c>
      <c r="C25" s="152"/>
      <c r="D25" s="136"/>
      <c r="E25" s="136"/>
      <c r="F25" s="136"/>
      <c r="G25" s="134"/>
      <c r="H25" s="135"/>
      <c r="I25" s="24"/>
      <c r="J25" s="49"/>
      <c r="K25" s="50"/>
      <c r="L25" s="51"/>
      <c r="M25" s="52"/>
    </row>
    <row r="26" spans="1:13" hidden="1">
      <c r="B26" s="151">
        <v>5</v>
      </c>
      <c r="C26" s="152"/>
      <c r="D26" s="136"/>
      <c r="E26" s="136"/>
      <c r="F26" s="136"/>
      <c r="G26" s="134"/>
      <c r="H26" s="135"/>
      <c r="I26" s="24"/>
      <c r="J26" s="49"/>
      <c r="K26" s="50"/>
      <c r="L26" s="51"/>
      <c r="M26" s="52"/>
    </row>
    <row r="27" spans="1:13" hidden="1">
      <c r="B27" s="151">
        <v>6</v>
      </c>
      <c r="C27" s="152"/>
      <c r="D27" s="136"/>
      <c r="E27" s="136"/>
      <c r="F27" s="136"/>
      <c r="G27" s="134"/>
      <c r="H27" s="135"/>
      <c r="I27" s="24"/>
      <c r="J27" s="49"/>
      <c r="K27" s="50"/>
      <c r="L27" s="51"/>
      <c r="M27" s="52"/>
    </row>
    <row r="28" spans="1:13" hidden="1">
      <c r="B28" s="151">
        <v>7</v>
      </c>
      <c r="C28" s="152"/>
      <c r="D28" s="136"/>
      <c r="E28" s="136"/>
      <c r="F28" s="136"/>
      <c r="G28" s="134"/>
      <c r="H28" s="135"/>
      <c r="I28" s="24"/>
      <c r="J28" s="49"/>
      <c r="K28" s="50"/>
      <c r="L28" s="51"/>
      <c r="M28" s="52"/>
    </row>
    <row r="29" spans="1:13" hidden="1">
      <c r="B29" s="151">
        <v>8</v>
      </c>
      <c r="C29" s="152"/>
      <c r="D29" s="136"/>
      <c r="E29" s="136"/>
      <c r="F29" s="136"/>
      <c r="G29" s="134"/>
      <c r="H29" s="135"/>
      <c r="I29" s="24"/>
      <c r="J29" s="49"/>
      <c r="K29" s="50"/>
      <c r="L29" s="51"/>
      <c r="M29" s="52"/>
    </row>
    <row r="30" spans="1:13" ht="13.5" hidden="1" thickBot="1">
      <c r="B30" s="162"/>
      <c r="C30" s="163"/>
      <c r="D30" s="167"/>
      <c r="E30" s="167"/>
      <c r="F30" s="167"/>
      <c r="G30" s="168"/>
      <c r="H30" s="169"/>
      <c r="I30" s="24"/>
      <c r="J30" s="53"/>
      <c r="K30" s="54"/>
      <c r="L30" s="55"/>
      <c r="M30" s="56"/>
    </row>
    <row r="31" spans="1:13" ht="13.5" hidden="1" thickBot="1">
      <c r="I31" s="30" t="s">
        <v>27</v>
      </c>
      <c r="J31" s="57" t="s">
        <v>22</v>
      </c>
    </row>
    <row r="32" spans="1:13" hidden="1">
      <c r="C32" s="164" t="s">
        <v>7</v>
      </c>
      <c r="D32" s="31"/>
      <c r="E32" s="31"/>
      <c r="F32" s="31"/>
      <c r="G32" s="31"/>
      <c r="H32" s="31"/>
      <c r="I32" s="58"/>
      <c r="J32" s="59"/>
    </row>
    <row r="33" spans="2:11" hidden="1">
      <c r="C33" s="165"/>
      <c r="D33" s="131" t="s">
        <v>8</v>
      </c>
      <c r="E33" s="131"/>
      <c r="F33" s="130">
        <f>IF(J7&lt;=D22,J7,D22)</f>
        <v>0</v>
      </c>
      <c r="G33" s="130"/>
      <c r="H33" s="34">
        <f>J7-F33</f>
        <v>0</v>
      </c>
      <c r="I33" s="60">
        <f>F33*G22</f>
        <v>0</v>
      </c>
      <c r="J33" s="61"/>
      <c r="K33" s="45"/>
    </row>
    <row r="34" spans="2:11" hidden="1">
      <c r="C34" s="165"/>
      <c r="D34" s="131" t="s">
        <v>9</v>
      </c>
      <c r="E34" s="131"/>
      <c r="F34" s="130">
        <f t="shared" ref="F34:F39" si="0">IF(H33&lt;=D23,H33,D23)</f>
        <v>0</v>
      </c>
      <c r="G34" s="131"/>
      <c r="H34" s="34">
        <f t="shared" ref="H34:H39" si="1">H33-D23</f>
        <v>-23000</v>
      </c>
      <c r="I34" s="60">
        <f t="shared" ref="I34:I40" si="2">IF(F34&gt;=0,F34*G23)</f>
        <v>0</v>
      </c>
      <c r="J34" s="62"/>
    </row>
    <row r="35" spans="2:11" hidden="1">
      <c r="C35" s="165"/>
      <c r="D35" s="131" t="s">
        <v>10</v>
      </c>
      <c r="E35" s="131"/>
      <c r="F35" s="130">
        <f>H34</f>
        <v>-23000</v>
      </c>
      <c r="G35" s="131"/>
      <c r="H35" s="34"/>
      <c r="I35" s="60" t="b">
        <f t="shared" si="2"/>
        <v>0</v>
      </c>
      <c r="J35" s="62"/>
    </row>
    <row r="36" spans="2:11" hidden="1">
      <c r="C36" s="165"/>
      <c r="D36" s="131" t="s">
        <v>11</v>
      </c>
      <c r="E36" s="131"/>
      <c r="F36" s="130">
        <f t="shared" si="0"/>
        <v>0</v>
      </c>
      <c r="G36" s="131"/>
      <c r="H36" s="34">
        <f t="shared" si="1"/>
        <v>0</v>
      </c>
      <c r="I36" s="60">
        <f t="shared" si="2"/>
        <v>0</v>
      </c>
      <c r="J36" s="62"/>
    </row>
    <row r="37" spans="2:11" hidden="1">
      <c r="C37" s="165"/>
      <c r="D37" s="194" t="s">
        <v>12</v>
      </c>
      <c r="E37" s="131"/>
      <c r="F37" s="130">
        <f t="shared" si="0"/>
        <v>0</v>
      </c>
      <c r="G37" s="131"/>
      <c r="H37" s="34">
        <f t="shared" si="1"/>
        <v>0</v>
      </c>
      <c r="I37" s="60">
        <f t="shared" si="2"/>
        <v>0</v>
      </c>
      <c r="J37" s="62"/>
    </row>
    <row r="38" spans="2:11" hidden="1">
      <c r="C38" s="165"/>
      <c r="D38" s="194" t="s">
        <v>16</v>
      </c>
      <c r="E38" s="131"/>
      <c r="F38" s="130">
        <f t="shared" si="0"/>
        <v>0</v>
      </c>
      <c r="G38" s="131"/>
      <c r="H38" s="34">
        <f t="shared" si="1"/>
        <v>0</v>
      </c>
      <c r="I38" s="60">
        <f t="shared" si="2"/>
        <v>0</v>
      </c>
      <c r="J38" s="62"/>
    </row>
    <row r="39" spans="2:11" hidden="1">
      <c r="C39" s="165"/>
      <c r="D39" s="194" t="s">
        <v>17</v>
      </c>
      <c r="E39" s="131"/>
      <c r="F39" s="130">
        <f t="shared" si="0"/>
        <v>0</v>
      </c>
      <c r="G39" s="131"/>
      <c r="H39" s="34">
        <f t="shared" si="1"/>
        <v>0</v>
      </c>
      <c r="I39" s="60">
        <f t="shared" si="2"/>
        <v>0</v>
      </c>
      <c r="J39" s="62"/>
    </row>
    <row r="40" spans="2:11" hidden="1">
      <c r="C40" s="165"/>
      <c r="D40" s="194" t="s">
        <v>25</v>
      </c>
      <c r="E40" s="131"/>
      <c r="F40" s="130">
        <f>H39</f>
        <v>0</v>
      </c>
      <c r="G40" s="131"/>
      <c r="H40" s="33"/>
      <c r="I40" s="60">
        <f t="shared" si="2"/>
        <v>0</v>
      </c>
      <c r="J40" s="62"/>
    </row>
    <row r="41" spans="2:11" ht="13.5" hidden="1" thickBot="1">
      <c r="C41" s="166"/>
      <c r="D41" s="133"/>
      <c r="E41" s="133"/>
      <c r="F41" s="132"/>
      <c r="G41" s="133"/>
      <c r="H41" s="14"/>
      <c r="I41" s="63"/>
      <c r="J41" s="64"/>
    </row>
    <row r="42" spans="2:11" hidden="1">
      <c r="D42" s="195"/>
      <c r="E42" s="195"/>
      <c r="F42" s="38"/>
      <c r="G42" s="196" t="s">
        <v>26</v>
      </c>
      <c r="H42" s="196"/>
      <c r="I42" s="65">
        <f>SUM(I33:I41)</f>
        <v>0</v>
      </c>
      <c r="J42" s="66">
        <f>SUM(J33:J41)</f>
        <v>0</v>
      </c>
    </row>
    <row r="43" spans="2:11" hidden="1">
      <c r="D43" s="195"/>
      <c r="E43" s="195"/>
      <c r="F43" s="195"/>
      <c r="G43" s="195"/>
    </row>
    <row r="44" spans="2:11" hidden="1"/>
    <row r="45" spans="2:11" hidden="1">
      <c r="B45" s="44"/>
      <c r="C45" s="44" t="s">
        <v>13</v>
      </c>
    </row>
    <row r="46" spans="2:11" hidden="1">
      <c r="B46" s="44"/>
    </row>
    <row r="47" spans="2:11" hidden="1">
      <c r="B47" s="44" t="s">
        <v>0</v>
      </c>
      <c r="C47" s="44" t="s">
        <v>14</v>
      </c>
    </row>
    <row r="48" spans="2:11" hidden="1"/>
    <row r="49" spans="2:3" hidden="1">
      <c r="B49" s="44" t="s">
        <v>0</v>
      </c>
      <c r="C49" s="44" t="s">
        <v>15</v>
      </c>
    </row>
    <row r="51" spans="2:3" ht="24.95" customHeight="1"/>
  </sheetData>
  <sheetProtection password="CCB1" sheet="1" objects="1" scenarios="1" selectLockedCells="1" selectUnlockedCells="1"/>
  <mergeCells count="64">
    <mergeCell ref="B2:L2"/>
    <mergeCell ref="D5:K5"/>
    <mergeCell ref="D7:I7"/>
    <mergeCell ref="J7:K7"/>
    <mergeCell ref="D9:I9"/>
    <mergeCell ref="D11:K11"/>
    <mergeCell ref="D12:K12"/>
    <mergeCell ref="D14:I14"/>
    <mergeCell ref="D16:I16"/>
    <mergeCell ref="B20:H20"/>
    <mergeCell ref="J20:M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1"/>
  <sheetViews>
    <sheetView workbookViewId="0"/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6" t="s">
        <v>66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41" t="s">
        <v>20</v>
      </c>
      <c r="E7" s="142"/>
      <c r="F7" s="142"/>
      <c r="G7" s="142"/>
      <c r="H7" s="142"/>
      <c r="I7" s="142"/>
      <c r="J7" s="188">
        <f>MENU!C8</f>
        <v>0</v>
      </c>
      <c r="K7" s="189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6"/>
      <c r="E9" s="187"/>
      <c r="F9" s="187"/>
      <c r="G9" s="187"/>
      <c r="H9" s="187"/>
      <c r="I9" s="187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43"/>
      <c r="E11" s="144"/>
      <c r="F11" s="144"/>
      <c r="G11" s="144"/>
      <c r="H11" s="144"/>
      <c r="I11" s="144"/>
      <c r="J11" s="144"/>
      <c r="K11" s="145"/>
      <c r="L11" s="1"/>
      <c r="M11" s="1"/>
    </row>
    <row r="12" spans="1:13" ht="30" customHeight="1">
      <c r="A12" s="1"/>
      <c r="B12" s="1"/>
      <c r="C12" s="1"/>
      <c r="D12" s="156" t="s">
        <v>19</v>
      </c>
      <c r="E12" s="157"/>
      <c r="F12" s="157"/>
      <c r="G12" s="157"/>
      <c r="H12" s="157"/>
      <c r="I12" s="157"/>
      <c r="J12" s="157"/>
      <c r="K12" s="158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90" t="s">
        <v>21</v>
      </c>
      <c r="E14" s="191"/>
      <c r="F14" s="191"/>
      <c r="G14" s="191"/>
      <c r="H14" s="191"/>
      <c r="I14" s="191"/>
      <c r="J14" s="47">
        <f>IF(I42&gt;30000,30000,I42)</f>
        <v>0</v>
      </c>
      <c r="K14" s="67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92"/>
      <c r="E16" s="193"/>
      <c r="F16" s="193"/>
      <c r="G16" s="193"/>
      <c r="H16" s="193"/>
      <c r="I16" s="193"/>
      <c r="J16" s="68"/>
      <c r="K16" s="69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70" t="s">
        <v>2</v>
      </c>
      <c r="C20" s="171"/>
      <c r="D20" s="171"/>
      <c r="E20" s="171"/>
      <c r="F20" s="171"/>
      <c r="G20" s="171"/>
      <c r="H20" s="172"/>
      <c r="I20" s="5"/>
      <c r="J20" s="159"/>
      <c r="K20" s="160"/>
      <c r="L20" s="160"/>
      <c r="M20" s="161"/>
    </row>
    <row r="21" spans="1:13" ht="25.5" hidden="1">
      <c r="B21" s="147" t="s">
        <v>3</v>
      </c>
      <c r="C21" s="148"/>
      <c r="D21" s="185" t="s">
        <v>4</v>
      </c>
      <c r="E21" s="185"/>
      <c r="F21" s="185"/>
      <c r="G21" s="148" t="s">
        <v>5</v>
      </c>
      <c r="H21" s="178"/>
      <c r="I21" s="19"/>
      <c r="J21" s="20" t="s">
        <v>23</v>
      </c>
      <c r="K21" s="21" t="s">
        <v>24</v>
      </c>
      <c r="L21" s="22" t="s">
        <v>6</v>
      </c>
      <c r="M21" s="48" t="s">
        <v>28</v>
      </c>
    </row>
    <row r="22" spans="1:13" hidden="1">
      <c r="B22" s="149">
        <v>1</v>
      </c>
      <c r="C22" s="150"/>
      <c r="D22" s="181">
        <v>10000</v>
      </c>
      <c r="E22" s="181"/>
      <c r="F22" s="181"/>
      <c r="G22" s="199">
        <v>0.1</v>
      </c>
      <c r="H22" s="200"/>
      <c r="I22" s="24"/>
      <c r="J22" s="49"/>
      <c r="K22" s="50"/>
      <c r="L22" s="100"/>
      <c r="M22" s="52"/>
    </row>
    <row r="23" spans="1:13" hidden="1">
      <c r="B23" s="151">
        <v>2</v>
      </c>
      <c r="C23" s="152"/>
      <c r="D23" s="136">
        <v>20000</v>
      </c>
      <c r="E23" s="136"/>
      <c r="F23" s="136"/>
      <c r="G23" s="197">
        <v>0.15</v>
      </c>
      <c r="H23" s="198"/>
      <c r="I23" s="24"/>
      <c r="J23" s="49"/>
      <c r="K23" s="50"/>
      <c r="L23" s="100"/>
      <c r="M23" s="52"/>
    </row>
    <row r="24" spans="1:13" hidden="1">
      <c r="B24" s="151">
        <v>3</v>
      </c>
      <c r="C24" s="152"/>
      <c r="D24" s="136">
        <v>30000.01</v>
      </c>
      <c r="E24" s="136"/>
      <c r="F24" s="136"/>
      <c r="G24" s="197">
        <v>0.2</v>
      </c>
      <c r="H24" s="198"/>
      <c r="I24" s="24"/>
      <c r="J24" s="49"/>
      <c r="K24" s="50"/>
      <c r="L24" s="100"/>
      <c r="M24" s="52"/>
    </row>
    <row r="25" spans="1:13" hidden="1">
      <c r="B25" s="151">
        <v>4</v>
      </c>
      <c r="C25" s="152"/>
      <c r="D25" s="136"/>
      <c r="E25" s="136"/>
      <c r="F25" s="136"/>
      <c r="G25" s="197"/>
      <c r="H25" s="198"/>
      <c r="I25" s="24"/>
      <c r="J25" s="49"/>
      <c r="K25" s="50"/>
      <c r="L25" s="100"/>
      <c r="M25" s="52"/>
    </row>
    <row r="26" spans="1:13" hidden="1">
      <c r="B26" s="151">
        <v>5</v>
      </c>
      <c r="C26" s="152"/>
      <c r="D26" s="136"/>
      <c r="E26" s="136"/>
      <c r="F26" s="136"/>
      <c r="G26" s="197"/>
      <c r="H26" s="198"/>
      <c r="I26" s="24"/>
      <c r="J26" s="49"/>
      <c r="K26" s="50"/>
      <c r="L26" s="100"/>
      <c r="M26" s="52"/>
    </row>
    <row r="27" spans="1:13" hidden="1">
      <c r="B27" s="151">
        <v>6</v>
      </c>
      <c r="C27" s="152"/>
      <c r="D27" s="136"/>
      <c r="E27" s="136"/>
      <c r="F27" s="136"/>
      <c r="G27" s="197"/>
      <c r="H27" s="198"/>
      <c r="I27" s="24"/>
      <c r="J27" s="49"/>
      <c r="K27" s="50"/>
      <c r="L27" s="100"/>
      <c r="M27" s="52"/>
    </row>
    <row r="28" spans="1:13" hidden="1">
      <c r="B28" s="151">
        <v>7</v>
      </c>
      <c r="C28" s="152"/>
      <c r="D28" s="136"/>
      <c r="E28" s="136"/>
      <c r="F28" s="136"/>
      <c r="G28" s="197"/>
      <c r="H28" s="198"/>
      <c r="I28" s="24"/>
      <c r="J28" s="49"/>
      <c r="K28" s="50"/>
      <c r="L28" s="100"/>
      <c r="M28" s="52"/>
    </row>
    <row r="29" spans="1:13" hidden="1">
      <c r="B29" s="151">
        <v>8</v>
      </c>
      <c r="C29" s="152"/>
      <c r="D29" s="136"/>
      <c r="E29" s="136"/>
      <c r="F29" s="136"/>
      <c r="G29" s="197"/>
      <c r="H29" s="198"/>
      <c r="I29" s="24"/>
      <c r="J29" s="49"/>
      <c r="K29" s="50"/>
      <c r="L29" s="100"/>
      <c r="M29" s="52"/>
    </row>
    <row r="30" spans="1:13" ht="13.5" hidden="1" thickBot="1">
      <c r="B30" s="162"/>
      <c r="C30" s="163"/>
      <c r="D30" s="167"/>
      <c r="E30" s="167"/>
      <c r="F30" s="167"/>
      <c r="G30" s="168"/>
      <c r="H30" s="169"/>
      <c r="I30" s="24"/>
      <c r="J30" s="53"/>
      <c r="K30" s="54"/>
      <c r="L30" s="55"/>
      <c r="M30" s="56"/>
    </row>
    <row r="31" spans="1:13" ht="13.5" hidden="1" thickBot="1">
      <c r="I31" s="30" t="s">
        <v>27</v>
      </c>
      <c r="J31" s="57"/>
    </row>
    <row r="32" spans="1:13" hidden="1">
      <c r="C32" s="164" t="s">
        <v>7</v>
      </c>
      <c r="D32" s="31"/>
      <c r="E32" s="31"/>
      <c r="F32" s="31"/>
      <c r="G32" s="31"/>
      <c r="H32" s="31"/>
      <c r="I32" s="58"/>
      <c r="J32" s="59"/>
    </row>
    <row r="33" spans="2:11" hidden="1">
      <c r="C33" s="165"/>
      <c r="D33" s="131" t="s">
        <v>8</v>
      </c>
      <c r="E33" s="131"/>
      <c r="F33" s="130">
        <f>IF(J7&lt;=D22,J7,D22)</f>
        <v>0</v>
      </c>
      <c r="G33" s="130"/>
      <c r="H33" s="34">
        <f>J7-F33</f>
        <v>0</v>
      </c>
      <c r="I33" s="60">
        <f>F33*G22</f>
        <v>0</v>
      </c>
      <c r="J33" s="61"/>
      <c r="K33" s="45"/>
    </row>
    <row r="34" spans="2:11" hidden="1">
      <c r="C34" s="165"/>
      <c r="D34" s="131" t="s">
        <v>9</v>
      </c>
      <c r="E34" s="131"/>
      <c r="F34" s="130">
        <f t="shared" ref="F34:F38" si="0">IF(H33&lt;=D23,H33,D23)</f>
        <v>0</v>
      </c>
      <c r="G34" s="131"/>
      <c r="H34" s="34">
        <f t="shared" ref="H34:H38" si="1">H33-D23</f>
        <v>-20000</v>
      </c>
      <c r="I34" s="60">
        <f t="shared" ref="I34:I40" si="2">IF(F34&gt;=0,F34*G23)</f>
        <v>0</v>
      </c>
      <c r="J34" s="62"/>
    </row>
    <row r="35" spans="2:11" hidden="1">
      <c r="C35" s="165"/>
      <c r="D35" s="131" t="s">
        <v>10</v>
      </c>
      <c r="E35" s="131"/>
      <c r="F35" s="130">
        <f>H34</f>
        <v>-20000</v>
      </c>
      <c r="G35" s="131"/>
      <c r="H35" s="34">
        <f t="shared" si="1"/>
        <v>-50000.009999999995</v>
      </c>
      <c r="I35" s="60" t="b">
        <f t="shared" si="2"/>
        <v>0</v>
      </c>
      <c r="J35" s="62"/>
    </row>
    <row r="36" spans="2:11" hidden="1">
      <c r="C36" s="165"/>
      <c r="D36" s="131" t="s">
        <v>11</v>
      </c>
      <c r="E36" s="131"/>
      <c r="F36" s="130">
        <f t="shared" si="0"/>
        <v>-50000.009999999995</v>
      </c>
      <c r="G36" s="131"/>
      <c r="H36" s="34">
        <f t="shared" si="1"/>
        <v>-50000.009999999995</v>
      </c>
      <c r="I36" s="60" t="b">
        <f t="shared" si="2"/>
        <v>0</v>
      </c>
      <c r="J36" s="62"/>
    </row>
    <row r="37" spans="2:11" hidden="1">
      <c r="C37" s="165"/>
      <c r="D37" s="194" t="s">
        <v>12</v>
      </c>
      <c r="E37" s="131"/>
      <c r="F37" s="130">
        <f t="shared" si="0"/>
        <v>-50000.009999999995</v>
      </c>
      <c r="G37" s="131"/>
      <c r="H37" s="34">
        <f t="shared" si="1"/>
        <v>-50000.009999999995</v>
      </c>
      <c r="I37" s="60" t="b">
        <f t="shared" si="2"/>
        <v>0</v>
      </c>
      <c r="J37" s="62"/>
    </row>
    <row r="38" spans="2:11" hidden="1">
      <c r="C38" s="165"/>
      <c r="D38" s="194" t="s">
        <v>16</v>
      </c>
      <c r="E38" s="131"/>
      <c r="F38" s="130">
        <f t="shared" si="0"/>
        <v>-50000.009999999995</v>
      </c>
      <c r="G38" s="131"/>
      <c r="H38" s="34">
        <f t="shared" si="1"/>
        <v>-50000.009999999995</v>
      </c>
      <c r="I38" s="60" t="b">
        <f t="shared" si="2"/>
        <v>0</v>
      </c>
      <c r="J38" s="62"/>
    </row>
    <row r="39" spans="2:11" hidden="1">
      <c r="C39" s="165"/>
      <c r="D39" s="194" t="s">
        <v>17</v>
      </c>
      <c r="E39" s="131"/>
      <c r="F39" s="130">
        <f t="shared" ref="F39" si="3">IF(H38&lt;=D28,H38,D28)</f>
        <v>-50000.009999999995</v>
      </c>
      <c r="G39" s="131"/>
      <c r="H39" s="34"/>
      <c r="I39" s="60" t="b">
        <f t="shared" si="2"/>
        <v>0</v>
      </c>
      <c r="J39" s="62"/>
    </row>
    <row r="40" spans="2:11" hidden="1">
      <c r="C40" s="165"/>
      <c r="D40" s="194" t="s">
        <v>25</v>
      </c>
      <c r="E40" s="131"/>
      <c r="F40" s="130">
        <f>H39</f>
        <v>0</v>
      </c>
      <c r="G40" s="131"/>
      <c r="H40" s="33"/>
      <c r="I40" s="60">
        <f t="shared" si="2"/>
        <v>0</v>
      </c>
      <c r="J40" s="62"/>
    </row>
    <row r="41" spans="2:11" ht="13.5" hidden="1" thickBot="1">
      <c r="C41" s="166"/>
      <c r="D41" s="133"/>
      <c r="E41" s="133"/>
      <c r="F41" s="132"/>
      <c r="G41" s="133"/>
      <c r="H41" s="14"/>
      <c r="I41" s="63"/>
      <c r="J41" s="64"/>
    </row>
    <row r="42" spans="2:11" ht="23.25" hidden="1" customHeight="1">
      <c r="D42" s="195"/>
      <c r="E42" s="195"/>
      <c r="F42" s="101"/>
      <c r="G42" s="196" t="s">
        <v>26</v>
      </c>
      <c r="H42" s="196"/>
      <c r="I42" s="66">
        <f>SUM(I33:I41)</f>
        <v>0</v>
      </c>
      <c r="J42" s="66"/>
    </row>
    <row r="43" spans="2:11">
      <c r="D43" s="195"/>
      <c r="E43" s="195"/>
      <c r="F43" s="195"/>
      <c r="G43" s="195"/>
    </row>
    <row r="45" spans="2:11">
      <c r="B45" s="44"/>
      <c r="C45" s="44"/>
    </row>
    <row r="46" spans="2:11">
      <c r="B46" s="44"/>
    </row>
    <row r="47" spans="2:11">
      <c r="B47" s="44"/>
      <c r="C47" s="44"/>
    </row>
    <row r="49" spans="2:3">
      <c r="B49" s="44"/>
      <c r="C49" s="44"/>
    </row>
    <row r="51" spans="2:3" ht="24.95" customHeight="1"/>
  </sheetData>
  <sheetProtection password="CCB1" sheet="1" objects="1" scenarios="1" selectLockedCells="1" selectUnlockedCells="1"/>
  <mergeCells count="64">
    <mergeCell ref="B21:C21"/>
    <mergeCell ref="D21:F21"/>
    <mergeCell ref="G21:H21"/>
    <mergeCell ref="B2:L2"/>
    <mergeCell ref="D5:K5"/>
    <mergeCell ref="D7:I7"/>
    <mergeCell ref="J7:K7"/>
    <mergeCell ref="D9:I9"/>
    <mergeCell ref="D11:K11"/>
    <mergeCell ref="D12:K12"/>
    <mergeCell ref="D14:I14"/>
    <mergeCell ref="D16:I16"/>
    <mergeCell ref="B20:H20"/>
    <mergeCell ref="J20:M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51"/>
  <sheetViews>
    <sheetView workbookViewId="0"/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6" t="s">
        <v>44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41" t="s">
        <v>20</v>
      </c>
      <c r="E7" s="142"/>
      <c r="F7" s="142"/>
      <c r="G7" s="142"/>
      <c r="H7" s="142"/>
      <c r="I7" s="142"/>
      <c r="J7" s="188">
        <f>MENU!C8</f>
        <v>0</v>
      </c>
      <c r="K7" s="189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6"/>
      <c r="E9" s="187"/>
      <c r="F9" s="187"/>
      <c r="G9" s="187"/>
      <c r="H9" s="187"/>
      <c r="I9" s="187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43"/>
      <c r="E11" s="144"/>
      <c r="F11" s="144"/>
      <c r="G11" s="144"/>
      <c r="H11" s="144"/>
      <c r="I11" s="144"/>
      <c r="J11" s="144"/>
      <c r="K11" s="145"/>
      <c r="L11" s="1"/>
      <c r="M11" s="1"/>
    </row>
    <row r="12" spans="1:13" ht="30" customHeight="1">
      <c r="A12" s="1"/>
      <c r="B12" s="1"/>
      <c r="C12" s="1"/>
      <c r="D12" s="156" t="s">
        <v>19</v>
      </c>
      <c r="E12" s="157"/>
      <c r="F12" s="157"/>
      <c r="G12" s="157"/>
      <c r="H12" s="157"/>
      <c r="I12" s="157"/>
      <c r="J12" s="157"/>
      <c r="K12" s="158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90" t="s">
        <v>45</v>
      </c>
      <c r="E14" s="191"/>
      <c r="F14" s="191"/>
      <c r="G14" s="191"/>
      <c r="H14" s="191"/>
      <c r="I14" s="191"/>
      <c r="J14" s="47">
        <f>I42</f>
        <v>0</v>
      </c>
      <c r="K14" s="67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92"/>
      <c r="E16" s="193"/>
      <c r="F16" s="193"/>
      <c r="G16" s="193"/>
      <c r="H16" s="193"/>
      <c r="I16" s="193"/>
      <c r="J16" s="68"/>
      <c r="K16" s="69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70" t="s">
        <v>2</v>
      </c>
      <c r="C20" s="171"/>
      <c r="D20" s="171"/>
      <c r="E20" s="171"/>
      <c r="F20" s="171"/>
      <c r="G20" s="171"/>
      <c r="H20" s="172"/>
      <c r="I20" s="5"/>
      <c r="J20" s="159"/>
      <c r="K20" s="160"/>
      <c r="L20" s="160"/>
      <c r="M20" s="161"/>
    </row>
    <row r="21" spans="1:13" ht="25.5" hidden="1">
      <c r="B21" s="147" t="s">
        <v>3</v>
      </c>
      <c r="C21" s="148"/>
      <c r="D21" s="185" t="s">
        <v>4</v>
      </c>
      <c r="E21" s="185"/>
      <c r="F21" s="185"/>
      <c r="G21" s="148" t="s">
        <v>5</v>
      </c>
      <c r="H21" s="178"/>
      <c r="I21" s="19"/>
      <c r="J21" s="20" t="s">
        <v>23</v>
      </c>
      <c r="K21" s="21" t="s">
        <v>24</v>
      </c>
      <c r="L21" s="22" t="s">
        <v>6</v>
      </c>
      <c r="M21" s="48" t="s">
        <v>28</v>
      </c>
    </row>
    <row r="22" spans="1:13" hidden="1">
      <c r="B22" s="149">
        <v>1</v>
      </c>
      <c r="C22" s="150"/>
      <c r="D22" s="181">
        <v>12000</v>
      </c>
      <c r="E22" s="181"/>
      <c r="F22" s="181"/>
      <c r="G22" s="199">
        <v>0</v>
      </c>
      <c r="H22" s="200"/>
      <c r="I22" s="24"/>
      <c r="J22" s="49"/>
      <c r="K22" s="50"/>
      <c r="L22" s="51"/>
      <c r="M22" s="52"/>
    </row>
    <row r="23" spans="1:13" hidden="1">
      <c r="B23" s="151">
        <v>2</v>
      </c>
      <c r="C23" s="152"/>
      <c r="D23" s="136">
        <v>8000</v>
      </c>
      <c r="E23" s="136"/>
      <c r="F23" s="136"/>
      <c r="G23" s="197">
        <v>2.1999999999999999E-2</v>
      </c>
      <c r="H23" s="198"/>
      <c r="I23" s="24"/>
      <c r="J23" s="49"/>
      <c r="K23" s="50"/>
      <c r="L23" s="51"/>
      <c r="M23" s="52"/>
    </row>
    <row r="24" spans="1:13" hidden="1">
      <c r="B24" s="151">
        <v>3</v>
      </c>
      <c r="C24" s="152"/>
      <c r="D24" s="136">
        <v>10000</v>
      </c>
      <c r="E24" s="136"/>
      <c r="F24" s="136"/>
      <c r="G24" s="197">
        <v>0.05</v>
      </c>
      <c r="H24" s="198"/>
      <c r="I24" s="24"/>
      <c r="J24" s="49"/>
      <c r="K24" s="50"/>
      <c r="L24" s="51"/>
      <c r="M24" s="52"/>
    </row>
    <row r="25" spans="1:13" hidden="1">
      <c r="B25" s="151">
        <v>4</v>
      </c>
      <c r="C25" s="152"/>
      <c r="D25" s="136">
        <v>10000</v>
      </c>
      <c r="E25" s="136"/>
      <c r="F25" s="136"/>
      <c r="G25" s="197">
        <v>6.5000000000000002E-2</v>
      </c>
      <c r="H25" s="198"/>
      <c r="I25" s="24"/>
      <c r="J25" s="49"/>
      <c r="K25" s="50"/>
      <c r="L25" s="51"/>
      <c r="M25" s="52"/>
    </row>
    <row r="26" spans="1:13" hidden="1">
      <c r="B26" s="151">
        <v>5</v>
      </c>
      <c r="C26" s="152"/>
      <c r="D26" s="136">
        <v>25000</v>
      </c>
      <c r="E26" s="136"/>
      <c r="F26" s="136"/>
      <c r="G26" s="197">
        <v>7.4999999999999997E-2</v>
      </c>
      <c r="H26" s="198"/>
      <c r="I26" s="24"/>
      <c r="J26" s="49"/>
      <c r="K26" s="50"/>
      <c r="L26" s="51"/>
      <c r="M26" s="52"/>
    </row>
    <row r="27" spans="1:13" hidden="1">
      <c r="B27" s="151">
        <v>6</v>
      </c>
      <c r="C27" s="152"/>
      <c r="D27" s="136">
        <v>155000</v>
      </c>
      <c r="E27" s="136"/>
      <c r="F27" s="136"/>
      <c r="G27" s="197">
        <v>0.09</v>
      </c>
      <c r="H27" s="198"/>
      <c r="I27" s="24"/>
      <c r="J27" s="49"/>
      <c r="K27" s="50"/>
      <c r="L27" s="51"/>
      <c r="M27" s="52"/>
    </row>
    <row r="28" spans="1:13" hidden="1">
      <c r="B28" s="151">
        <v>7</v>
      </c>
      <c r="C28" s="152"/>
      <c r="D28" s="136">
        <v>220000.01</v>
      </c>
      <c r="E28" s="136"/>
      <c r="F28" s="136"/>
      <c r="G28" s="197">
        <v>0.1</v>
      </c>
      <c r="H28" s="198"/>
      <c r="I28" s="24"/>
      <c r="J28" s="49"/>
      <c r="K28" s="50"/>
      <c r="L28" s="51"/>
      <c r="M28" s="52"/>
    </row>
    <row r="29" spans="1:13" hidden="1">
      <c r="B29" s="151">
        <v>8</v>
      </c>
      <c r="C29" s="152"/>
      <c r="D29" s="136"/>
      <c r="E29" s="136"/>
      <c r="F29" s="136"/>
      <c r="G29" s="197"/>
      <c r="H29" s="198"/>
      <c r="I29" s="24"/>
      <c r="J29" s="49"/>
      <c r="K29" s="50"/>
      <c r="L29" s="51"/>
      <c r="M29" s="52"/>
    </row>
    <row r="30" spans="1:13" ht="13.5" hidden="1" thickBot="1">
      <c r="B30" s="162"/>
      <c r="C30" s="163"/>
      <c r="D30" s="167"/>
      <c r="E30" s="167"/>
      <c r="F30" s="167"/>
      <c r="G30" s="168"/>
      <c r="H30" s="169"/>
      <c r="I30" s="24"/>
      <c r="J30" s="53"/>
      <c r="K30" s="54"/>
      <c r="L30" s="55"/>
      <c r="M30" s="56"/>
    </row>
    <row r="31" spans="1:13" ht="13.5" hidden="1" thickBot="1">
      <c r="I31" s="30" t="s">
        <v>27</v>
      </c>
      <c r="J31" s="57"/>
    </row>
    <row r="32" spans="1:13" hidden="1">
      <c r="C32" s="164" t="s">
        <v>7</v>
      </c>
      <c r="D32" s="31"/>
      <c r="E32" s="31"/>
      <c r="F32" s="31"/>
      <c r="G32" s="31"/>
      <c r="H32" s="31"/>
      <c r="I32" s="58"/>
      <c r="J32" s="59"/>
    </row>
    <row r="33" spans="2:11" hidden="1">
      <c r="C33" s="165"/>
      <c r="D33" s="131" t="s">
        <v>8</v>
      </c>
      <c r="E33" s="131"/>
      <c r="F33" s="130">
        <f>IF(J7&lt;=D22,J7,D22)</f>
        <v>0</v>
      </c>
      <c r="G33" s="130"/>
      <c r="H33" s="34">
        <f>J7-F33</f>
        <v>0</v>
      </c>
      <c r="I33" s="60">
        <f>F33*G22</f>
        <v>0</v>
      </c>
      <c r="J33" s="61"/>
      <c r="K33" s="45"/>
    </row>
    <row r="34" spans="2:11" hidden="1">
      <c r="C34" s="165"/>
      <c r="D34" s="131" t="s">
        <v>9</v>
      </c>
      <c r="E34" s="131"/>
      <c r="F34" s="130">
        <f t="shared" ref="F34:F38" si="0">IF(H33&lt;=D23,H33,D23)</f>
        <v>0</v>
      </c>
      <c r="G34" s="131"/>
      <c r="H34" s="34">
        <f t="shared" ref="H34:H38" si="1">H33-D23</f>
        <v>-8000</v>
      </c>
      <c r="I34" s="60">
        <f t="shared" ref="I34:I40" si="2">IF(F34&gt;=0,F34*G23)</f>
        <v>0</v>
      </c>
      <c r="J34" s="62"/>
    </row>
    <row r="35" spans="2:11" hidden="1">
      <c r="C35" s="165"/>
      <c r="D35" s="131" t="s">
        <v>10</v>
      </c>
      <c r="E35" s="131"/>
      <c r="F35" s="130">
        <f t="shared" si="0"/>
        <v>-8000</v>
      </c>
      <c r="G35" s="131"/>
      <c r="H35" s="34">
        <f t="shared" si="1"/>
        <v>-18000</v>
      </c>
      <c r="I35" s="60" t="b">
        <f t="shared" si="2"/>
        <v>0</v>
      </c>
      <c r="J35" s="62"/>
    </row>
    <row r="36" spans="2:11" hidden="1">
      <c r="C36" s="165"/>
      <c r="D36" s="131" t="s">
        <v>11</v>
      </c>
      <c r="E36" s="131"/>
      <c r="F36" s="130">
        <f t="shared" si="0"/>
        <v>-18000</v>
      </c>
      <c r="G36" s="131"/>
      <c r="H36" s="34">
        <f t="shared" si="1"/>
        <v>-28000</v>
      </c>
      <c r="I36" s="60" t="b">
        <f t="shared" si="2"/>
        <v>0</v>
      </c>
      <c r="J36" s="62"/>
    </row>
    <row r="37" spans="2:11" hidden="1">
      <c r="C37" s="165"/>
      <c r="D37" s="194" t="s">
        <v>12</v>
      </c>
      <c r="E37" s="131"/>
      <c r="F37" s="130">
        <f t="shared" si="0"/>
        <v>-28000</v>
      </c>
      <c r="G37" s="131"/>
      <c r="H37" s="34">
        <f t="shared" si="1"/>
        <v>-53000</v>
      </c>
      <c r="I37" s="60" t="b">
        <f t="shared" si="2"/>
        <v>0</v>
      </c>
      <c r="J37" s="62"/>
    </row>
    <row r="38" spans="2:11" hidden="1">
      <c r="C38" s="165"/>
      <c r="D38" s="194" t="s">
        <v>16</v>
      </c>
      <c r="E38" s="131"/>
      <c r="F38" s="130">
        <f t="shared" si="0"/>
        <v>-53000</v>
      </c>
      <c r="G38" s="131"/>
      <c r="H38" s="34">
        <f t="shared" si="1"/>
        <v>-208000</v>
      </c>
      <c r="I38" s="60" t="b">
        <f t="shared" si="2"/>
        <v>0</v>
      </c>
      <c r="J38" s="62"/>
    </row>
    <row r="39" spans="2:11" hidden="1">
      <c r="C39" s="165"/>
      <c r="D39" s="194" t="s">
        <v>17</v>
      </c>
      <c r="E39" s="131"/>
      <c r="F39" s="130">
        <f>H38</f>
        <v>-208000</v>
      </c>
      <c r="G39" s="131"/>
      <c r="H39" s="34"/>
      <c r="I39" s="60" t="b">
        <f t="shared" si="2"/>
        <v>0</v>
      </c>
      <c r="J39" s="62"/>
    </row>
    <row r="40" spans="2:11" hidden="1">
      <c r="C40" s="165"/>
      <c r="D40" s="194" t="s">
        <v>25</v>
      </c>
      <c r="E40" s="131"/>
      <c r="F40" s="130">
        <f>H39</f>
        <v>0</v>
      </c>
      <c r="G40" s="131"/>
      <c r="H40" s="33"/>
      <c r="I40" s="60">
        <f t="shared" si="2"/>
        <v>0</v>
      </c>
      <c r="J40" s="62"/>
    </row>
    <row r="41" spans="2:11" ht="13.5" hidden="1" thickBot="1">
      <c r="C41" s="166"/>
      <c r="D41" s="133"/>
      <c r="E41" s="133"/>
      <c r="F41" s="132"/>
      <c r="G41" s="133"/>
      <c r="H41" s="14"/>
      <c r="I41" s="63"/>
      <c r="J41" s="64"/>
    </row>
    <row r="42" spans="2:11" ht="23.25" hidden="1" customHeight="1">
      <c r="D42" s="195"/>
      <c r="E42" s="195"/>
      <c r="F42" s="38"/>
      <c r="G42" s="196" t="s">
        <v>26</v>
      </c>
      <c r="H42" s="196"/>
      <c r="I42" s="66">
        <f>SUM(I33:I41)</f>
        <v>0</v>
      </c>
      <c r="J42" s="66"/>
    </row>
    <row r="43" spans="2:11" hidden="1">
      <c r="D43" s="195"/>
      <c r="E43" s="195"/>
      <c r="F43" s="195"/>
      <c r="G43" s="195"/>
    </row>
    <row r="45" spans="2:11">
      <c r="B45" s="44"/>
      <c r="C45" s="44"/>
    </row>
    <row r="46" spans="2:11">
      <c r="B46" s="44"/>
    </row>
    <row r="47" spans="2:11">
      <c r="B47" s="44"/>
      <c r="C47" s="44"/>
    </row>
    <row r="49" spans="2:3">
      <c r="B49" s="44"/>
      <c r="C49" s="44"/>
    </row>
    <row r="51" spans="2:3" ht="24.95" customHeight="1"/>
  </sheetData>
  <sheetProtection password="CCB1" sheet="1" objects="1" scenarios="1" selectLockedCells="1" selectUnlockedCells="1"/>
  <mergeCells count="64">
    <mergeCell ref="D42:E42"/>
    <mergeCell ref="G42:H42"/>
    <mergeCell ref="D43:E43"/>
    <mergeCell ref="F43:G43"/>
    <mergeCell ref="D39:E39"/>
    <mergeCell ref="F39:G39"/>
    <mergeCell ref="D40:E40"/>
    <mergeCell ref="F40:G40"/>
    <mergeCell ref="D41:E41"/>
    <mergeCell ref="F41:G41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1:C21"/>
    <mergeCell ref="D21:F21"/>
    <mergeCell ref="G21:H21"/>
    <mergeCell ref="B2:L2"/>
    <mergeCell ref="D5:K5"/>
    <mergeCell ref="D7:I7"/>
    <mergeCell ref="J7:K7"/>
    <mergeCell ref="D9:I9"/>
    <mergeCell ref="D11:K11"/>
    <mergeCell ref="D12:K12"/>
    <mergeCell ref="D14:I14"/>
    <mergeCell ref="D16:I16"/>
    <mergeCell ref="B20:H20"/>
    <mergeCell ref="J20:M20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51"/>
  <sheetViews>
    <sheetView workbookViewId="0"/>
  </sheetViews>
  <sheetFormatPr defaultRowHeight="12.75"/>
  <cols>
    <col min="1" max="1" width="5" style="3" customWidth="1"/>
    <col min="2" max="7" width="9.140625" style="3"/>
    <col min="8" max="8" width="10.42578125" style="3" bestFit="1" customWidth="1"/>
    <col min="9" max="9" width="14.7109375" style="3" customWidth="1"/>
    <col min="10" max="10" width="17.85546875" style="3" customWidth="1"/>
    <col min="11" max="11" width="13.85546875" style="3" customWidth="1"/>
    <col min="12" max="12" width="12.28515625" style="3" customWidth="1"/>
    <col min="13" max="13" width="10.42578125" style="3" customWidth="1"/>
    <col min="14" max="16384" width="9.140625" style="3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9.25" customHeight="1">
      <c r="A2" s="1"/>
      <c r="B2" s="146" t="s">
        <v>49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39" customHeight="1">
      <c r="A5" s="1"/>
      <c r="B5" s="1"/>
      <c r="C5" s="1"/>
      <c r="D5" s="153" t="s">
        <v>1</v>
      </c>
      <c r="E5" s="154"/>
      <c r="F5" s="154"/>
      <c r="G5" s="154"/>
      <c r="H5" s="154"/>
      <c r="I5" s="154"/>
      <c r="J5" s="154"/>
      <c r="K5" s="155"/>
      <c r="L5" s="1"/>
      <c r="M5" s="1"/>
    </row>
    <row r="6" spans="1:13" ht="15.75" customHeight="1">
      <c r="A6" s="1"/>
      <c r="B6" s="1"/>
      <c r="C6" s="1"/>
      <c r="D6" s="4"/>
      <c r="E6" s="5"/>
      <c r="F6" s="5"/>
      <c r="G6" s="5"/>
      <c r="H6" s="5"/>
      <c r="I6" s="5"/>
      <c r="J6" s="5"/>
      <c r="K6" s="6"/>
      <c r="L6" s="1"/>
      <c r="M6" s="1"/>
    </row>
    <row r="7" spans="1:13" ht="30" customHeight="1">
      <c r="A7" s="1"/>
      <c r="B7" s="1"/>
      <c r="C7" s="1"/>
      <c r="D7" s="141" t="s">
        <v>50</v>
      </c>
      <c r="E7" s="142"/>
      <c r="F7" s="142"/>
      <c r="G7" s="142"/>
      <c r="H7" s="142"/>
      <c r="I7" s="142"/>
      <c r="J7" s="188">
        <f>MENU!C8</f>
        <v>0</v>
      </c>
      <c r="K7" s="189"/>
      <c r="L7" s="1"/>
      <c r="M7" s="1"/>
    </row>
    <row r="8" spans="1:13" ht="15.75" customHeight="1">
      <c r="A8" s="1"/>
      <c r="B8" s="1"/>
      <c r="C8" s="1"/>
      <c r="D8" s="7"/>
      <c r="E8" s="8"/>
      <c r="F8" s="8"/>
      <c r="G8" s="8"/>
      <c r="H8" s="8"/>
      <c r="I8" s="8"/>
      <c r="J8" s="9"/>
      <c r="K8" s="10"/>
      <c r="L8" s="1"/>
      <c r="M8" s="1"/>
    </row>
    <row r="9" spans="1:13" ht="30" customHeight="1">
      <c r="A9" s="1"/>
      <c r="B9" s="1"/>
      <c r="C9" s="1"/>
      <c r="D9" s="186"/>
      <c r="E9" s="187"/>
      <c r="F9" s="187"/>
      <c r="G9" s="187"/>
      <c r="H9" s="187"/>
      <c r="I9" s="187"/>
      <c r="J9" s="11"/>
      <c r="K9" s="12"/>
      <c r="L9" s="1"/>
      <c r="M9" s="1"/>
    </row>
    <row r="10" spans="1:13" ht="15.75" customHeight="1" thickBot="1">
      <c r="A10" s="1"/>
      <c r="B10" s="1"/>
      <c r="C10" s="1"/>
      <c r="D10" s="13"/>
      <c r="E10" s="14"/>
      <c r="F10" s="14"/>
      <c r="G10" s="14"/>
      <c r="H10" s="14"/>
      <c r="I10" s="14"/>
      <c r="J10" s="14"/>
      <c r="K10" s="15"/>
      <c r="L10" s="1"/>
      <c r="M10" s="1"/>
    </row>
    <row r="11" spans="1:13" ht="20.25" customHeight="1" thickBot="1">
      <c r="A11" s="1"/>
      <c r="B11" s="1"/>
      <c r="C11" s="1"/>
      <c r="D11" s="143"/>
      <c r="E11" s="144"/>
      <c r="F11" s="144"/>
      <c r="G11" s="144"/>
      <c r="H11" s="144"/>
      <c r="I11" s="144"/>
      <c r="J11" s="144"/>
      <c r="K11" s="145"/>
      <c r="L11" s="1"/>
      <c r="M11" s="1"/>
    </row>
    <row r="12" spans="1:13" ht="30" customHeight="1">
      <c r="A12" s="1"/>
      <c r="B12" s="1"/>
      <c r="C12" s="1"/>
      <c r="D12" s="156" t="s">
        <v>19</v>
      </c>
      <c r="E12" s="157"/>
      <c r="F12" s="157"/>
      <c r="G12" s="157"/>
      <c r="H12" s="157"/>
      <c r="I12" s="157"/>
      <c r="J12" s="157"/>
      <c r="K12" s="158"/>
      <c r="L12" s="1"/>
      <c r="M12" s="1"/>
    </row>
    <row r="13" spans="1:13" ht="15.75" customHeight="1">
      <c r="A13" s="1"/>
      <c r="B13" s="1"/>
      <c r="C13" s="1"/>
      <c r="D13" s="4"/>
      <c r="E13" s="5"/>
      <c r="F13" s="5"/>
      <c r="G13" s="5"/>
      <c r="H13" s="5"/>
      <c r="I13" s="5"/>
      <c r="J13" s="5"/>
      <c r="K13" s="6"/>
      <c r="L13" s="1"/>
      <c r="M13" s="1"/>
    </row>
    <row r="14" spans="1:13" ht="30" customHeight="1">
      <c r="A14" s="1"/>
      <c r="B14" s="1"/>
      <c r="C14" s="1"/>
      <c r="D14" s="190" t="s">
        <v>52</v>
      </c>
      <c r="E14" s="191"/>
      <c r="F14" s="191"/>
      <c r="G14" s="191"/>
      <c r="H14" s="191"/>
      <c r="I14" s="95">
        <v>0.24</v>
      </c>
      <c r="J14" s="47">
        <f>ROUND(J7*I14,2)</f>
        <v>0</v>
      </c>
      <c r="K14" s="67"/>
      <c r="L14" s="1"/>
      <c r="M14" s="1"/>
    </row>
    <row r="15" spans="1:13" ht="15.75" customHeight="1">
      <c r="A15" s="1"/>
      <c r="B15" s="1"/>
      <c r="C15" s="1"/>
      <c r="D15" s="7"/>
      <c r="E15" s="8"/>
      <c r="F15" s="8"/>
      <c r="G15" s="8"/>
      <c r="H15" s="8"/>
      <c r="I15" s="8"/>
      <c r="J15" s="9"/>
      <c r="K15" s="10"/>
      <c r="L15" s="1"/>
      <c r="M15" s="1"/>
    </row>
    <row r="16" spans="1:13" ht="30" customHeight="1" thickBot="1">
      <c r="A16" s="1"/>
      <c r="B16" s="1"/>
      <c r="C16" s="1"/>
      <c r="D16" s="192" t="s">
        <v>51</v>
      </c>
      <c r="E16" s="193"/>
      <c r="F16" s="193"/>
      <c r="G16" s="193"/>
      <c r="H16" s="193"/>
      <c r="I16" s="94">
        <v>1</v>
      </c>
      <c r="J16" s="68">
        <f>ROUND(J14*I16,2)</f>
        <v>0</v>
      </c>
      <c r="K16" s="69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hidden="1">
      <c r="B20" s="170" t="s">
        <v>2</v>
      </c>
      <c r="C20" s="171"/>
      <c r="D20" s="171"/>
      <c r="E20" s="171"/>
      <c r="F20" s="171"/>
      <c r="G20" s="171"/>
      <c r="H20" s="172"/>
      <c r="I20" s="5"/>
      <c r="J20" s="159" t="s">
        <v>22</v>
      </c>
      <c r="K20" s="160"/>
      <c r="L20" s="160"/>
      <c r="M20" s="161"/>
    </row>
    <row r="21" spans="1:13" ht="25.5" hidden="1">
      <c r="B21" s="147" t="s">
        <v>3</v>
      </c>
      <c r="C21" s="148"/>
      <c r="D21" s="185" t="s">
        <v>4</v>
      </c>
      <c r="E21" s="185"/>
      <c r="F21" s="185"/>
      <c r="G21" s="148" t="s">
        <v>5</v>
      </c>
      <c r="H21" s="178"/>
      <c r="I21" s="19"/>
      <c r="J21" s="20" t="s">
        <v>23</v>
      </c>
      <c r="K21" s="21" t="s">
        <v>24</v>
      </c>
      <c r="L21" s="22" t="s">
        <v>6</v>
      </c>
      <c r="M21" s="48" t="s">
        <v>28</v>
      </c>
    </row>
    <row r="22" spans="1:13" hidden="1">
      <c r="B22" s="149">
        <v>1</v>
      </c>
      <c r="C22" s="150"/>
      <c r="D22" s="181">
        <v>20000</v>
      </c>
      <c r="E22" s="181"/>
      <c r="F22" s="181"/>
      <c r="G22" s="179">
        <v>0.22</v>
      </c>
      <c r="H22" s="180"/>
      <c r="I22" s="24"/>
      <c r="J22" s="49"/>
      <c r="K22" s="50"/>
      <c r="L22" s="90"/>
      <c r="M22" s="52"/>
    </row>
    <row r="23" spans="1:13" hidden="1">
      <c r="B23" s="151">
        <v>2</v>
      </c>
      <c r="C23" s="152"/>
      <c r="D23" s="136">
        <v>10000</v>
      </c>
      <c r="E23" s="136"/>
      <c r="F23" s="136"/>
      <c r="G23" s="134">
        <v>0.28999999999999998</v>
      </c>
      <c r="H23" s="135"/>
      <c r="I23" s="24"/>
      <c r="J23" s="49"/>
      <c r="K23" s="50"/>
      <c r="L23" s="90"/>
      <c r="M23" s="52"/>
    </row>
    <row r="24" spans="1:13" hidden="1">
      <c r="B24" s="151">
        <v>3</v>
      </c>
      <c r="C24" s="152"/>
      <c r="D24" s="136">
        <v>10000</v>
      </c>
      <c r="E24" s="136"/>
      <c r="F24" s="136"/>
      <c r="G24" s="134">
        <v>0.37</v>
      </c>
      <c r="H24" s="135"/>
      <c r="I24" s="24"/>
      <c r="J24" s="49"/>
      <c r="K24" s="50"/>
      <c r="L24" s="90"/>
      <c r="M24" s="52"/>
    </row>
    <row r="25" spans="1:13" hidden="1">
      <c r="B25" s="151">
        <v>4</v>
      </c>
      <c r="C25" s="152"/>
      <c r="D25" s="136">
        <v>40001</v>
      </c>
      <c r="E25" s="136"/>
      <c r="F25" s="136"/>
      <c r="G25" s="134">
        <v>0.45</v>
      </c>
      <c r="H25" s="135"/>
      <c r="I25" s="24"/>
      <c r="J25" s="49"/>
      <c r="K25" s="50"/>
      <c r="L25" s="90"/>
      <c r="M25" s="52"/>
    </row>
    <row r="26" spans="1:13" hidden="1">
      <c r="B26" s="151">
        <v>5</v>
      </c>
      <c r="C26" s="152"/>
      <c r="D26" s="136"/>
      <c r="E26" s="136"/>
      <c r="F26" s="136"/>
      <c r="G26" s="134"/>
      <c r="H26" s="135"/>
      <c r="I26" s="24"/>
      <c r="J26" s="49"/>
      <c r="K26" s="50"/>
      <c r="L26" s="90"/>
      <c r="M26" s="52"/>
    </row>
    <row r="27" spans="1:13" hidden="1">
      <c r="B27" s="151">
        <v>6</v>
      </c>
      <c r="C27" s="152"/>
      <c r="D27" s="136"/>
      <c r="E27" s="136"/>
      <c r="F27" s="136"/>
      <c r="G27" s="134"/>
      <c r="H27" s="135"/>
      <c r="I27" s="24"/>
      <c r="J27" s="49"/>
      <c r="K27" s="50"/>
      <c r="L27" s="90"/>
      <c r="M27" s="52"/>
    </row>
    <row r="28" spans="1:13" hidden="1">
      <c r="B28" s="151">
        <v>7</v>
      </c>
      <c r="C28" s="152"/>
      <c r="D28" s="136"/>
      <c r="E28" s="136"/>
      <c r="F28" s="136"/>
      <c r="G28" s="134"/>
      <c r="H28" s="135"/>
      <c r="I28" s="24"/>
      <c r="J28" s="49"/>
      <c r="K28" s="50"/>
      <c r="L28" s="90"/>
      <c r="M28" s="52"/>
    </row>
    <row r="29" spans="1:13" hidden="1">
      <c r="B29" s="151">
        <v>8</v>
      </c>
      <c r="C29" s="152"/>
      <c r="D29" s="136"/>
      <c r="E29" s="136"/>
      <c r="F29" s="136"/>
      <c r="G29" s="134"/>
      <c r="H29" s="135"/>
      <c r="I29" s="24"/>
      <c r="J29" s="49"/>
      <c r="K29" s="50"/>
      <c r="L29" s="90"/>
      <c r="M29" s="52"/>
    </row>
    <row r="30" spans="1:13" ht="13.5" hidden="1" thickBot="1">
      <c r="B30" s="162"/>
      <c r="C30" s="163"/>
      <c r="D30" s="167"/>
      <c r="E30" s="167"/>
      <c r="F30" s="167"/>
      <c r="G30" s="168"/>
      <c r="H30" s="169"/>
      <c r="I30" s="24"/>
      <c r="J30" s="53"/>
      <c r="K30" s="54"/>
      <c r="L30" s="55"/>
      <c r="M30" s="56"/>
    </row>
    <row r="31" spans="1:13" ht="13.5" hidden="1" thickBot="1">
      <c r="I31" s="30" t="s">
        <v>27</v>
      </c>
      <c r="J31" s="57" t="s">
        <v>22</v>
      </c>
    </row>
    <row r="32" spans="1:13" hidden="1">
      <c r="C32" s="164" t="s">
        <v>7</v>
      </c>
      <c r="D32" s="31"/>
      <c r="E32" s="31"/>
      <c r="F32" s="31"/>
      <c r="G32" s="31"/>
      <c r="H32" s="31"/>
      <c r="I32" s="58"/>
      <c r="J32" s="59"/>
    </row>
    <row r="33" spans="2:11" hidden="1">
      <c r="C33" s="165"/>
      <c r="D33" s="131" t="s">
        <v>8</v>
      </c>
      <c r="E33" s="131"/>
      <c r="F33" s="130">
        <f>IF(J7&lt;=D22,J7,D22)</f>
        <v>0</v>
      </c>
      <c r="G33" s="130"/>
      <c r="H33" s="34">
        <f>J7-F33</f>
        <v>0</v>
      </c>
      <c r="I33" s="60">
        <f>F33*G22</f>
        <v>0</v>
      </c>
      <c r="J33" s="61"/>
      <c r="K33" s="45"/>
    </row>
    <row r="34" spans="2:11" hidden="1">
      <c r="C34" s="165"/>
      <c r="D34" s="131" t="s">
        <v>9</v>
      </c>
      <c r="E34" s="131"/>
      <c r="F34" s="130">
        <f t="shared" ref="F34:F39" si="0">IF(H33&lt;=D23,H33,D23)</f>
        <v>0</v>
      </c>
      <c r="G34" s="131"/>
      <c r="H34" s="34">
        <f t="shared" ref="H34:H39" si="1">H33-D23</f>
        <v>-10000</v>
      </c>
      <c r="I34" s="60">
        <f t="shared" ref="I34:I40" si="2">IF(F34&gt;=0,F34*G23)</f>
        <v>0</v>
      </c>
      <c r="J34" s="62"/>
    </row>
    <row r="35" spans="2:11" hidden="1">
      <c r="C35" s="165"/>
      <c r="D35" s="131" t="s">
        <v>10</v>
      </c>
      <c r="E35" s="131"/>
      <c r="F35" s="130">
        <f t="shared" si="0"/>
        <v>-10000</v>
      </c>
      <c r="G35" s="131"/>
      <c r="H35" s="34">
        <f t="shared" si="1"/>
        <v>-20000</v>
      </c>
      <c r="I35" s="60" t="b">
        <f t="shared" si="2"/>
        <v>0</v>
      </c>
      <c r="J35" s="62"/>
    </row>
    <row r="36" spans="2:11" hidden="1">
      <c r="C36" s="165"/>
      <c r="D36" s="131" t="s">
        <v>11</v>
      </c>
      <c r="E36" s="131"/>
      <c r="F36" s="130">
        <f>H35</f>
        <v>-20000</v>
      </c>
      <c r="G36" s="131"/>
      <c r="H36" s="34"/>
      <c r="I36" s="60" t="b">
        <f t="shared" si="2"/>
        <v>0</v>
      </c>
      <c r="J36" s="62"/>
    </row>
    <row r="37" spans="2:11" hidden="1">
      <c r="C37" s="165"/>
      <c r="D37" s="194" t="s">
        <v>12</v>
      </c>
      <c r="E37" s="131"/>
      <c r="F37" s="130">
        <f t="shared" si="0"/>
        <v>0</v>
      </c>
      <c r="G37" s="131"/>
      <c r="H37" s="34">
        <f t="shared" si="1"/>
        <v>0</v>
      </c>
      <c r="I37" s="60">
        <f t="shared" si="2"/>
        <v>0</v>
      </c>
      <c r="J37" s="62"/>
    </row>
    <row r="38" spans="2:11" hidden="1">
      <c r="C38" s="165"/>
      <c r="D38" s="194" t="s">
        <v>16</v>
      </c>
      <c r="E38" s="131"/>
      <c r="F38" s="130">
        <f t="shared" si="0"/>
        <v>0</v>
      </c>
      <c r="G38" s="131"/>
      <c r="H38" s="34">
        <f t="shared" si="1"/>
        <v>0</v>
      </c>
      <c r="I38" s="60">
        <f t="shared" si="2"/>
        <v>0</v>
      </c>
      <c r="J38" s="62"/>
    </row>
    <row r="39" spans="2:11" hidden="1">
      <c r="C39" s="165"/>
      <c r="D39" s="194" t="s">
        <v>17</v>
      </c>
      <c r="E39" s="131"/>
      <c r="F39" s="130">
        <f t="shared" si="0"/>
        <v>0</v>
      </c>
      <c r="G39" s="131"/>
      <c r="H39" s="34">
        <f t="shared" si="1"/>
        <v>0</v>
      </c>
      <c r="I39" s="60">
        <f t="shared" si="2"/>
        <v>0</v>
      </c>
      <c r="J39" s="62"/>
    </row>
    <row r="40" spans="2:11" hidden="1">
      <c r="C40" s="165"/>
      <c r="D40" s="194" t="s">
        <v>25</v>
      </c>
      <c r="E40" s="131"/>
      <c r="F40" s="130">
        <f>H39</f>
        <v>0</v>
      </c>
      <c r="G40" s="131"/>
      <c r="H40" s="33"/>
      <c r="I40" s="60">
        <f t="shared" si="2"/>
        <v>0</v>
      </c>
      <c r="J40" s="62"/>
    </row>
    <row r="41" spans="2:11" ht="13.5" hidden="1" thickBot="1">
      <c r="C41" s="166"/>
      <c r="D41" s="133"/>
      <c r="E41" s="133"/>
      <c r="F41" s="132"/>
      <c r="G41" s="133"/>
      <c r="H41" s="14"/>
      <c r="I41" s="63"/>
      <c r="J41" s="64"/>
    </row>
    <row r="42" spans="2:11" hidden="1">
      <c r="D42" s="195"/>
      <c r="E42" s="195"/>
      <c r="F42" s="91"/>
      <c r="G42" s="196" t="s">
        <v>26</v>
      </c>
      <c r="H42" s="196"/>
      <c r="I42" s="65">
        <f>SUM(I33:I41)</f>
        <v>0</v>
      </c>
      <c r="J42" s="66">
        <f>SUM(J33:J41)</f>
        <v>0</v>
      </c>
    </row>
    <row r="43" spans="2:11" hidden="1">
      <c r="D43" s="195"/>
      <c r="E43" s="195"/>
      <c r="F43" s="195"/>
      <c r="G43" s="195"/>
    </row>
    <row r="44" spans="2:11" hidden="1"/>
    <row r="45" spans="2:11" hidden="1">
      <c r="B45" s="44"/>
      <c r="C45" s="44" t="s">
        <v>13</v>
      </c>
    </row>
    <row r="46" spans="2:11" hidden="1">
      <c r="B46" s="44"/>
    </row>
    <row r="47" spans="2:11" hidden="1">
      <c r="B47" s="44" t="s">
        <v>0</v>
      </c>
      <c r="C47" s="44" t="s">
        <v>14</v>
      </c>
    </row>
    <row r="48" spans="2:11" hidden="1"/>
    <row r="49" spans="2:3" hidden="1">
      <c r="B49" s="44" t="s">
        <v>0</v>
      </c>
      <c r="C49" s="44" t="s">
        <v>15</v>
      </c>
    </row>
    <row r="50" spans="2:3" hidden="1"/>
    <row r="51" spans="2:3" ht="24.95" customHeight="1"/>
  </sheetData>
  <sheetProtection password="CCB1" sheet="1" objects="1" scenarios="1" selectLockedCells="1" selectUnlockedCells="1"/>
  <mergeCells count="64">
    <mergeCell ref="D43:E43"/>
    <mergeCell ref="F43:G43"/>
    <mergeCell ref="D16:H16"/>
    <mergeCell ref="D41:E41"/>
    <mergeCell ref="F41:G41"/>
    <mergeCell ref="D37:E37"/>
    <mergeCell ref="F37:G37"/>
    <mergeCell ref="D38:E38"/>
    <mergeCell ref="F38:G38"/>
    <mergeCell ref="D42:E42"/>
    <mergeCell ref="G42:H42"/>
    <mergeCell ref="B30:C30"/>
    <mergeCell ref="D30:F30"/>
    <mergeCell ref="G30:H30"/>
    <mergeCell ref="C32:C41"/>
    <mergeCell ref="D33:E33"/>
    <mergeCell ref="F33:G33"/>
    <mergeCell ref="D34:E34"/>
    <mergeCell ref="F34:G34"/>
    <mergeCell ref="D35:E35"/>
    <mergeCell ref="F35:G35"/>
    <mergeCell ref="D39:E39"/>
    <mergeCell ref="F39:G39"/>
    <mergeCell ref="D40:E40"/>
    <mergeCell ref="F40:G40"/>
    <mergeCell ref="D36:E36"/>
    <mergeCell ref="F36:G36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2:K12"/>
    <mergeCell ref="B20:H20"/>
    <mergeCell ref="J20:M20"/>
    <mergeCell ref="B21:C21"/>
    <mergeCell ref="D21:F21"/>
    <mergeCell ref="G21:H21"/>
    <mergeCell ref="D14:H14"/>
    <mergeCell ref="D11:K11"/>
    <mergeCell ref="B2:L2"/>
    <mergeCell ref="D5:K5"/>
    <mergeCell ref="D7:I7"/>
    <mergeCell ref="J7:K7"/>
    <mergeCell ref="D9:I9"/>
  </mergeCells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MENU</vt:lpstr>
      <vt:lpstr>ΜΙΣΘΩΤΟΙ</vt:lpstr>
      <vt:lpstr>ΕΠΑΓΓΕΛΜ</vt:lpstr>
      <vt:lpstr>ΑΚΙΝΗΤΑ</vt:lpstr>
      <vt:lpstr>ΑΠΟΔΕΙΞΕΙΣ</vt:lpstr>
      <vt:lpstr>ΑΛΛΗΛΕΓΓΥΗ</vt:lpstr>
      <vt:lpstr>ΕΤΑΙΡΕΙΕΣ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2008-10-03T11:56:06Z</cp:lastPrinted>
  <dcterms:created xsi:type="dcterms:W3CDTF">1997-01-24T12:53:32Z</dcterms:created>
  <dcterms:modified xsi:type="dcterms:W3CDTF">2019-12-13T16:17:11Z</dcterms:modified>
</cp:coreProperties>
</file>